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5A8E82FF-77CE-43E8-8E3F-812951E20C9E}" xr6:coauthVersionLast="47" xr6:coauthVersionMax="47" xr10:uidLastSave="{00000000-0000-0000-0000-000000000000}"/>
  <bookViews>
    <workbookView xWindow="28680" yWindow="-120" windowWidth="29040" windowHeight="17520" xr2:uid="{4C51D6CB-8716-458E-81D1-F89BDA653150}"/>
  </bookViews>
  <sheets>
    <sheet name="Capital" sheetId="1" r:id="rId1"/>
  </sheets>
  <definedNames>
    <definedName name="_xlnm.Print_Area" localSheetId="0">Capital!$A$1:$W$358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1" l="1"/>
  <c r="G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G9" i="1"/>
  <c r="G10" i="1"/>
  <c r="G11" i="1"/>
  <c r="G12" i="1"/>
  <c r="G13" i="1"/>
  <c r="G14" i="1"/>
  <c r="G15" i="1"/>
  <c r="G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G18" i="1"/>
  <c r="G19" i="1"/>
  <c r="G20" i="1"/>
  <c r="G21" i="1"/>
  <c r="G22" i="1"/>
  <c r="G23" i="1"/>
  <c r="G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G26" i="1"/>
  <c r="G27" i="1"/>
  <c r="G28" i="1"/>
  <c r="G29" i="1"/>
  <c r="G30" i="1"/>
  <c r="G31" i="1"/>
  <c r="G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G34" i="1"/>
  <c r="G35" i="1"/>
  <c r="G36" i="1"/>
  <c r="G37" i="1"/>
  <c r="D38" i="1"/>
  <c r="E38" i="1"/>
  <c r="G38" i="1" s="1"/>
  <c r="F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G39" i="1"/>
  <c r="G40" i="1"/>
  <c r="G41" i="1"/>
  <c r="G42" i="1"/>
  <c r="G43" i="1"/>
  <c r="G44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G46" i="1"/>
  <c r="G47" i="1"/>
  <c r="G48" i="1"/>
  <c r="G49" i="1"/>
  <c r="G50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G55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G57" i="1"/>
  <c r="G58" i="1"/>
  <c r="G59" i="1"/>
  <c r="G60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G62" i="1"/>
  <c r="G63" i="1"/>
  <c r="G64" i="1"/>
  <c r="G65" i="1"/>
  <c r="G66" i="1"/>
  <c r="G67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G69" i="1"/>
  <c r="G70" i="1"/>
  <c r="G71" i="1"/>
  <c r="G72" i="1"/>
  <c r="G73" i="1"/>
  <c r="G74" i="1"/>
  <c r="G75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G77" i="1"/>
  <c r="G78" i="1"/>
  <c r="G79" i="1"/>
  <c r="G80" i="1"/>
  <c r="G81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G86" i="1"/>
  <c r="G87" i="1"/>
  <c r="G88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G90" i="1"/>
  <c r="G91" i="1"/>
  <c r="G92" i="1"/>
  <c r="G93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V94" i="1"/>
  <c r="W94" i="1"/>
  <c r="G95" i="1"/>
  <c r="G96" i="1"/>
  <c r="G97" i="1"/>
  <c r="G98" i="1"/>
  <c r="D99" i="1"/>
  <c r="E99" i="1"/>
  <c r="G99" i="1" s="1"/>
  <c r="F99" i="1"/>
  <c r="H99" i="1"/>
  <c r="I99" i="1"/>
  <c r="J99" i="1"/>
  <c r="K99" i="1"/>
  <c r="L99" i="1"/>
  <c r="M99" i="1"/>
  <c r="N99" i="1"/>
  <c r="O99" i="1"/>
  <c r="P99" i="1"/>
  <c r="Q99" i="1"/>
  <c r="R99" i="1"/>
  <c r="S99" i="1"/>
  <c r="T99" i="1"/>
  <c r="U99" i="1"/>
  <c r="V99" i="1"/>
  <c r="W99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V100" i="1"/>
  <c r="W100" i="1"/>
  <c r="G103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U104" i="1"/>
  <c r="V104" i="1"/>
  <c r="W104" i="1"/>
  <c r="G105" i="1"/>
  <c r="G106" i="1"/>
  <c r="G107" i="1"/>
  <c r="G108" i="1"/>
  <c r="G109" i="1"/>
  <c r="D110" i="1"/>
  <c r="E110" i="1"/>
  <c r="G110" i="1" s="1"/>
  <c r="F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G111" i="1"/>
  <c r="G112" i="1"/>
  <c r="G113" i="1"/>
  <c r="G114" i="1"/>
  <c r="G115" i="1"/>
  <c r="G116" i="1"/>
  <c r="G117" i="1"/>
  <c r="G118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V119" i="1"/>
  <c r="W119" i="1"/>
  <c r="G120" i="1"/>
  <c r="G121" i="1"/>
  <c r="G122" i="1"/>
  <c r="G123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G125" i="1"/>
  <c r="G126" i="1"/>
  <c r="G127" i="1"/>
  <c r="G128" i="1"/>
  <c r="G129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G131" i="1"/>
  <c r="G132" i="1"/>
  <c r="G133" i="1"/>
  <c r="G134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G136" i="1"/>
  <c r="G137" i="1"/>
  <c r="G138" i="1"/>
  <c r="G139" i="1"/>
  <c r="G140" i="1"/>
  <c r="G141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G143" i="1"/>
  <c r="G144" i="1"/>
  <c r="G145" i="1"/>
  <c r="G146" i="1"/>
  <c r="G147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G149" i="1"/>
  <c r="G150" i="1"/>
  <c r="G151" i="1"/>
  <c r="G152" i="1"/>
  <c r="G153" i="1"/>
  <c r="G154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U155" i="1"/>
  <c r="V155" i="1"/>
  <c r="W155" i="1"/>
  <c r="G156" i="1"/>
  <c r="G157" i="1"/>
  <c r="G158" i="1"/>
  <c r="G159" i="1"/>
  <c r="G160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V161" i="1"/>
  <c r="W161" i="1"/>
  <c r="G162" i="1"/>
  <c r="G163" i="1"/>
  <c r="G164" i="1"/>
  <c r="G165" i="1"/>
  <c r="G166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G171" i="1"/>
  <c r="G172" i="1"/>
  <c r="G173" i="1"/>
  <c r="G174" i="1"/>
  <c r="G175" i="1"/>
  <c r="G176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V177" i="1"/>
  <c r="W177" i="1"/>
  <c r="G178" i="1"/>
  <c r="G179" i="1"/>
  <c r="G180" i="1"/>
  <c r="G181" i="1"/>
  <c r="G182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G184" i="1"/>
  <c r="G185" i="1"/>
  <c r="G186" i="1"/>
  <c r="G187" i="1"/>
  <c r="G188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V189" i="1"/>
  <c r="W189" i="1"/>
  <c r="G190" i="1"/>
  <c r="G191" i="1"/>
  <c r="G192" i="1"/>
  <c r="G193" i="1"/>
  <c r="G194" i="1"/>
  <c r="G195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R196" i="1"/>
  <c r="S196" i="1"/>
  <c r="T196" i="1"/>
  <c r="U196" i="1"/>
  <c r="V196" i="1"/>
  <c r="W196" i="1"/>
  <c r="G197" i="1"/>
  <c r="G198" i="1"/>
  <c r="G199" i="1"/>
  <c r="G200" i="1"/>
  <c r="G201" i="1"/>
  <c r="D202" i="1"/>
  <c r="E202" i="1"/>
  <c r="G202" i="1" s="1"/>
  <c r="F202" i="1"/>
  <c r="H202" i="1"/>
  <c r="I202" i="1"/>
  <c r="J202" i="1"/>
  <c r="K202" i="1"/>
  <c r="L202" i="1"/>
  <c r="M202" i="1"/>
  <c r="N202" i="1"/>
  <c r="O202" i="1"/>
  <c r="P202" i="1"/>
  <c r="Q202" i="1"/>
  <c r="R202" i="1"/>
  <c r="S202" i="1"/>
  <c r="T202" i="1"/>
  <c r="U202" i="1"/>
  <c r="V202" i="1"/>
  <c r="W202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R203" i="1"/>
  <c r="S203" i="1"/>
  <c r="T203" i="1"/>
  <c r="U203" i="1"/>
  <c r="V203" i="1"/>
  <c r="W203" i="1"/>
  <c r="G206" i="1"/>
  <c r="G207" i="1"/>
  <c r="G208" i="1"/>
  <c r="G209" i="1"/>
  <c r="G210" i="1"/>
  <c r="G211" i="1"/>
  <c r="G212" i="1"/>
  <c r="G213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Q214" i="1"/>
  <c r="R214" i="1"/>
  <c r="S214" i="1"/>
  <c r="T214" i="1"/>
  <c r="U214" i="1"/>
  <c r="V214" i="1"/>
  <c r="W214" i="1"/>
  <c r="G215" i="1"/>
  <c r="G216" i="1"/>
  <c r="G217" i="1"/>
  <c r="G218" i="1"/>
  <c r="G219" i="1"/>
  <c r="G220" i="1"/>
  <c r="G221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Q222" i="1"/>
  <c r="R222" i="1"/>
  <c r="S222" i="1"/>
  <c r="T222" i="1"/>
  <c r="U222" i="1"/>
  <c r="V222" i="1"/>
  <c r="W222" i="1"/>
  <c r="G223" i="1"/>
  <c r="G224" i="1"/>
  <c r="G225" i="1"/>
  <c r="G226" i="1"/>
  <c r="G227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Q228" i="1"/>
  <c r="R228" i="1"/>
  <c r="S228" i="1"/>
  <c r="T228" i="1"/>
  <c r="U228" i="1"/>
  <c r="V228" i="1"/>
  <c r="W228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U229" i="1"/>
  <c r="V229" i="1"/>
  <c r="W229" i="1"/>
  <c r="G232" i="1"/>
  <c r="G233" i="1"/>
  <c r="G234" i="1"/>
  <c r="G235" i="1"/>
  <c r="G236" i="1"/>
  <c r="G237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S238" i="1"/>
  <c r="T238" i="1"/>
  <c r="U238" i="1"/>
  <c r="V238" i="1"/>
  <c r="W238" i="1"/>
  <c r="G239" i="1"/>
  <c r="G240" i="1"/>
  <c r="G241" i="1"/>
  <c r="G242" i="1"/>
  <c r="G243" i="1"/>
  <c r="G244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Q245" i="1"/>
  <c r="R245" i="1"/>
  <c r="S245" i="1"/>
  <c r="T245" i="1"/>
  <c r="U245" i="1"/>
  <c r="V245" i="1"/>
  <c r="W245" i="1"/>
  <c r="G246" i="1"/>
  <c r="G247" i="1"/>
  <c r="G248" i="1"/>
  <c r="G249" i="1"/>
  <c r="G250" i="1"/>
  <c r="G251" i="1"/>
  <c r="D252" i="1"/>
  <c r="E252" i="1"/>
  <c r="G252" i="1" s="1"/>
  <c r="F252" i="1"/>
  <c r="H252" i="1"/>
  <c r="I252" i="1"/>
  <c r="J252" i="1"/>
  <c r="K252" i="1"/>
  <c r="L252" i="1"/>
  <c r="M252" i="1"/>
  <c r="N252" i="1"/>
  <c r="O252" i="1"/>
  <c r="P252" i="1"/>
  <c r="Q252" i="1"/>
  <c r="R252" i="1"/>
  <c r="S252" i="1"/>
  <c r="T252" i="1"/>
  <c r="U252" i="1"/>
  <c r="V252" i="1"/>
  <c r="W252" i="1"/>
  <c r="G253" i="1"/>
  <c r="G254" i="1"/>
  <c r="G255" i="1"/>
  <c r="G256" i="1"/>
  <c r="D257" i="1"/>
  <c r="E257" i="1"/>
  <c r="G257" i="1" s="1"/>
  <c r="F257" i="1"/>
  <c r="H257" i="1"/>
  <c r="I257" i="1"/>
  <c r="J257" i="1"/>
  <c r="K257" i="1"/>
  <c r="L257" i="1"/>
  <c r="M257" i="1"/>
  <c r="N257" i="1"/>
  <c r="O257" i="1"/>
  <c r="P257" i="1"/>
  <c r="Q257" i="1"/>
  <c r="R257" i="1"/>
  <c r="S257" i="1"/>
  <c r="T257" i="1"/>
  <c r="U257" i="1"/>
  <c r="V257" i="1"/>
  <c r="W257" i="1"/>
  <c r="D258" i="1"/>
  <c r="E258" i="1"/>
  <c r="G258" i="1" s="1"/>
  <c r="F258" i="1"/>
  <c r="H258" i="1"/>
  <c r="I258" i="1"/>
  <c r="J258" i="1"/>
  <c r="K258" i="1"/>
  <c r="L258" i="1"/>
  <c r="M258" i="1"/>
  <c r="N258" i="1"/>
  <c r="O258" i="1"/>
  <c r="P258" i="1"/>
  <c r="Q258" i="1"/>
  <c r="R258" i="1"/>
  <c r="S258" i="1"/>
  <c r="T258" i="1"/>
  <c r="U258" i="1"/>
  <c r="V258" i="1"/>
  <c r="W258" i="1"/>
  <c r="G261" i="1"/>
  <c r="G262" i="1"/>
  <c r="G263" i="1"/>
  <c r="G264" i="1"/>
  <c r="D265" i="1"/>
  <c r="E265" i="1"/>
  <c r="G265" i="1" s="1"/>
  <c r="F265" i="1"/>
  <c r="H265" i="1"/>
  <c r="I265" i="1"/>
  <c r="J265" i="1"/>
  <c r="K265" i="1"/>
  <c r="L265" i="1"/>
  <c r="M265" i="1"/>
  <c r="N265" i="1"/>
  <c r="O265" i="1"/>
  <c r="P265" i="1"/>
  <c r="Q265" i="1"/>
  <c r="R265" i="1"/>
  <c r="S265" i="1"/>
  <c r="T265" i="1"/>
  <c r="U265" i="1"/>
  <c r="V265" i="1"/>
  <c r="W265" i="1"/>
  <c r="G266" i="1"/>
  <c r="G267" i="1"/>
  <c r="G268" i="1"/>
  <c r="G269" i="1"/>
  <c r="G270" i="1"/>
  <c r="G271" i="1"/>
  <c r="G272" i="1"/>
  <c r="D273" i="1"/>
  <c r="E273" i="1"/>
  <c r="F273" i="1"/>
  <c r="G273" i="1"/>
  <c r="H273" i="1"/>
  <c r="I273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V273" i="1"/>
  <c r="W273" i="1"/>
  <c r="G274" i="1"/>
  <c r="G275" i="1"/>
  <c r="G276" i="1"/>
  <c r="G277" i="1"/>
  <c r="G278" i="1"/>
  <c r="G279" i="1"/>
  <c r="G280" i="1"/>
  <c r="G281" i="1"/>
  <c r="G282" i="1"/>
  <c r="D283" i="1"/>
  <c r="E283" i="1"/>
  <c r="F283" i="1"/>
  <c r="G283" i="1"/>
  <c r="H283" i="1"/>
  <c r="I283" i="1"/>
  <c r="J283" i="1"/>
  <c r="K283" i="1"/>
  <c r="L283" i="1"/>
  <c r="M283" i="1"/>
  <c r="N283" i="1"/>
  <c r="O283" i="1"/>
  <c r="P283" i="1"/>
  <c r="Q283" i="1"/>
  <c r="R283" i="1"/>
  <c r="S283" i="1"/>
  <c r="T283" i="1"/>
  <c r="U283" i="1"/>
  <c r="V283" i="1"/>
  <c r="W283" i="1"/>
  <c r="G284" i="1"/>
  <c r="G285" i="1"/>
  <c r="G286" i="1"/>
  <c r="G287" i="1"/>
  <c r="G288" i="1"/>
  <c r="G289" i="1"/>
  <c r="D290" i="1"/>
  <c r="E290" i="1"/>
  <c r="F290" i="1"/>
  <c r="G290" i="1"/>
  <c r="H290" i="1"/>
  <c r="I290" i="1"/>
  <c r="J290" i="1"/>
  <c r="K290" i="1"/>
  <c r="L290" i="1"/>
  <c r="M290" i="1"/>
  <c r="N290" i="1"/>
  <c r="O290" i="1"/>
  <c r="P290" i="1"/>
  <c r="Q290" i="1"/>
  <c r="R290" i="1"/>
  <c r="S290" i="1"/>
  <c r="T290" i="1"/>
  <c r="U290" i="1"/>
  <c r="V290" i="1"/>
  <c r="W290" i="1"/>
  <c r="G291" i="1"/>
  <c r="G292" i="1"/>
  <c r="G293" i="1"/>
  <c r="G294" i="1"/>
  <c r="G295" i="1"/>
  <c r="D296" i="1"/>
  <c r="E296" i="1"/>
  <c r="G296" i="1" s="1"/>
  <c r="F296" i="1"/>
  <c r="H296" i="1"/>
  <c r="I296" i="1"/>
  <c r="J296" i="1"/>
  <c r="K296" i="1"/>
  <c r="L296" i="1"/>
  <c r="M296" i="1"/>
  <c r="N296" i="1"/>
  <c r="O296" i="1"/>
  <c r="P296" i="1"/>
  <c r="Q296" i="1"/>
  <c r="R296" i="1"/>
  <c r="S296" i="1"/>
  <c r="T296" i="1"/>
  <c r="U296" i="1"/>
  <c r="V296" i="1"/>
  <c r="W296" i="1"/>
  <c r="D297" i="1"/>
  <c r="E297" i="1"/>
  <c r="F297" i="1"/>
  <c r="G297" i="1"/>
  <c r="H297" i="1"/>
  <c r="I297" i="1"/>
  <c r="J297" i="1"/>
  <c r="K297" i="1"/>
  <c r="L297" i="1"/>
  <c r="M297" i="1"/>
  <c r="N297" i="1"/>
  <c r="O297" i="1"/>
  <c r="P297" i="1"/>
  <c r="Q297" i="1"/>
  <c r="R297" i="1"/>
  <c r="S297" i="1"/>
  <c r="T297" i="1"/>
  <c r="U297" i="1"/>
  <c r="V297" i="1"/>
  <c r="W297" i="1"/>
  <c r="G300" i="1"/>
  <c r="D301" i="1"/>
  <c r="E301" i="1"/>
  <c r="F301" i="1"/>
  <c r="G301" i="1"/>
  <c r="H301" i="1"/>
  <c r="I301" i="1"/>
  <c r="J301" i="1"/>
  <c r="K301" i="1"/>
  <c r="L301" i="1"/>
  <c r="M301" i="1"/>
  <c r="N301" i="1"/>
  <c r="O301" i="1"/>
  <c r="P301" i="1"/>
  <c r="Q301" i="1"/>
  <c r="R301" i="1"/>
  <c r="S301" i="1"/>
  <c r="T301" i="1"/>
  <c r="U301" i="1"/>
  <c r="V301" i="1"/>
  <c r="W301" i="1"/>
  <c r="G302" i="1"/>
  <c r="G303" i="1"/>
  <c r="G304" i="1"/>
  <c r="G305" i="1"/>
  <c r="G306" i="1"/>
  <c r="G307" i="1"/>
  <c r="D308" i="1"/>
  <c r="E308" i="1"/>
  <c r="G308" i="1" s="1"/>
  <c r="F308" i="1"/>
  <c r="H308" i="1"/>
  <c r="I308" i="1"/>
  <c r="J308" i="1"/>
  <c r="K308" i="1"/>
  <c r="L308" i="1"/>
  <c r="M308" i="1"/>
  <c r="N308" i="1"/>
  <c r="O308" i="1"/>
  <c r="P308" i="1"/>
  <c r="Q308" i="1"/>
  <c r="R308" i="1"/>
  <c r="S308" i="1"/>
  <c r="T308" i="1"/>
  <c r="U308" i="1"/>
  <c r="V308" i="1"/>
  <c r="W308" i="1"/>
  <c r="G309" i="1"/>
  <c r="G310" i="1"/>
  <c r="G311" i="1"/>
  <c r="G312" i="1"/>
  <c r="G313" i="1"/>
  <c r="G314" i="1"/>
  <c r="D315" i="1"/>
  <c r="E315" i="1"/>
  <c r="F315" i="1"/>
  <c r="G315" i="1"/>
  <c r="H315" i="1"/>
  <c r="I315" i="1"/>
  <c r="J315" i="1"/>
  <c r="K315" i="1"/>
  <c r="L315" i="1"/>
  <c r="M315" i="1"/>
  <c r="N315" i="1"/>
  <c r="O315" i="1"/>
  <c r="P315" i="1"/>
  <c r="Q315" i="1"/>
  <c r="R315" i="1"/>
  <c r="S315" i="1"/>
  <c r="T315" i="1"/>
  <c r="U315" i="1"/>
  <c r="V315" i="1"/>
  <c r="W315" i="1"/>
  <c r="G316" i="1"/>
  <c r="G317" i="1"/>
  <c r="G318" i="1"/>
  <c r="G319" i="1"/>
  <c r="G320" i="1"/>
  <c r="D321" i="1"/>
  <c r="E321" i="1"/>
  <c r="F321" i="1"/>
  <c r="G321" i="1"/>
  <c r="H321" i="1"/>
  <c r="I321" i="1"/>
  <c r="J321" i="1"/>
  <c r="K321" i="1"/>
  <c r="L321" i="1"/>
  <c r="M321" i="1"/>
  <c r="N321" i="1"/>
  <c r="O321" i="1"/>
  <c r="P321" i="1"/>
  <c r="Q321" i="1"/>
  <c r="R321" i="1"/>
  <c r="S321" i="1"/>
  <c r="T321" i="1"/>
  <c r="U321" i="1"/>
  <c r="V321" i="1"/>
  <c r="W321" i="1"/>
  <c r="G322" i="1"/>
  <c r="G323" i="1"/>
  <c r="G324" i="1"/>
  <c r="G325" i="1"/>
  <c r="G326" i="1"/>
  <c r="G327" i="1"/>
  <c r="G328" i="1"/>
  <c r="G329" i="1"/>
  <c r="D330" i="1"/>
  <c r="E330" i="1"/>
  <c r="F330" i="1"/>
  <c r="G330" i="1"/>
  <c r="H330" i="1"/>
  <c r="I330" i="1"/>
  <c r="J330" i="1"/>
  <c r="K330" i="1"/>
  <c r="L330" i="1"/>
  <c r="M330" i="1"/>
  <c r="N330" i="1"/>
  <c r="O330" i="1"/>
  <c r="P330" i="1"/>
  <c r="Q330" i="1"/>
  <c r="R330" i="1"/>
  <c r="S330" i="1"/>
  <c r="T330" i="1"/>
  <c r="U330" i="1"/>
  <c r="V330" i="1"/>
  <c r="W330" i="1"/>
  <c r="G331" i="1"/>
  <c r="G332" i="1"/>
  <c r="G333" i="1"/>
  <c r="G334" i="1"/>
  <c r="D335" i="1"/>
  <c r="E335" i="1"/>
  <c r="F335" i="1"/>
  <c r="G335" i="1"/>
  <c r="H335" i="1"/>
  <c r="I335" i="1"/>
  <c r="J335" i="1"/>
  <c r="K335" i="1"/>
  <c r="L335" i="1"/>
  <c r="M335" i="1"/>
  <c r="N335" i="1"/>
  <c r="O335" i="1"/>
  <c r="P335" i="1"/>
  <c r="Q335" i="1"/>
  <c r="R335" i="1"/>
  <c r="S335" i="1"/>
  <c r="T335" i="1"/>
  <c r="U335" i="1"/>
  <c r="V335" i="1"/>
  <c r="W335" i="1"/>
  <c r="D336" i="1"/>
  <c r="E336" i="1"/>
  <c r="F336" i="1"/>
  <c r="G336" i="1"/>
  <c r="H336" i="1"/>
  <c r="I336" i="1"/>
  <c r="J336" i="1"/>
  <c r="K336" i="1"/>
  <c r="L336" i="1"/>
  <c r="M336" i="1"/>
  <c r="N336" i="1"/>
  <c r="O336" i="1"/>
  <c r="P336" i="1"/>
  <c r="Q336" i="1"/>
  <c r="R336" i="1"/>
  <c r="S336" i="1"/>
  <c r="T336" i="1"/>
  <c r="U336" i="1"/>
  <c r="V336" i="1"/>
  <c r="W336" i="1"/>
  <c r="D337" i="1"/>
  <c r="E337" i="1"/>
  <c r="F337" i="1"/>
  <c r="G337" i="1"/>
  <c r="H337" i="1"/>
  <c r="I337" i="1"/>
  <c r="J337" i="1"/>
  <c r="K337" i="1"/>
  <c r="L337" i="1"/>
  <c r="M337" i="1"/>
  <c r="N337" i="1"/>
  <c r="O337" i="1"/>
  <c r="P337" i="1"/>
  <c r="Q337" i="1"/>
  <c r="R337" i="1"/>
  <c r="S337" i="1"/>
  <c r="T337" i="1"/>
  <c r="U337" i="1"/>
  <c r="V337" i="1"/>
  <c r="W337" i="1"/>
</calcChain>
</file>

<file path=xl/sharedStrings.xml><?xml version="1.0" encoding="utf-8"?>
<sst xmlns="http://schemas.openxmlformats.org/spreadsheetml/2006/main" count="1001" uniqueCount="606">
  <si>
    <t/>
  </si>
  <si>
    <t>Total National</t>
  </si>
  <si>
    <t>Total Western Cape</t>
  </si>
  <si>
    <t>Total Central Karoo</t>
  </si>
  <si>
    <t>DC5</t>
  </si>
  <si>
    <t>Central Karoo</t>
  </si>
  <si>
    <t>C</t>
  </si>
  <si>
    <t>WC053</t>
  </si>
  <si>
    <t>Beaufort West</t>
  </si>
  <si>
    <t>B</t>
  </si>
  <si>
    <t>WC052</t>
  </si>
  <si>
    <t>Prince Albert</t>
  </si>
  <si>
    <t>WC051</t>
  </si>
  <si>
    <t>Laingsburg</t>
  </si>
  <si>
    <t>Total Garden Route</t>
  </si>
  <si>
    <t>DC4</t>
  </si>
  <si>
    <t>Garden Route</t>
  </si>
  <si>
    <t>WC048</t>
  </si>
  <si>
    <t>Knysna</t>
  </si>
  <si>
    <t>WC047</t>
  </si>
  <si>
    <t>Bitou</t>
  </si>
  <si>
    <t>WC045</t>
  </si>
  <si>
    <t>Oudtshoorn</t>
  </si>
  <si>
    <t>WC044</t>
  </si>
  <si>
    <t>George</t>
  </si>
  <si>
    <t>WC043</t>
  </si>
  <si>
    <t>Mossel Bay</t>
  </si>
  <si>
    <t>WC042</t>
  </si>
  <si>
    <t>Hessequa</t>
  </si>
  <si>
    <t>WC041</t>
  </si>
  <si>
    <t>Kannaland</t>
  </si>
  <si>
    <t>Total Overberg</t>
  </si>
  <si>
    <t>DC3</t>
  </si>
  <si>
    <t>Overberg</t>
  </si>
  <si>
    <t>WC034</t>
  </si>
  <si>
    <t>Swellendam</t>
  </si>
  <si>
    <t>WC033</t>
  </si>
  <si>
    <t>Cape Agulhas</t>
  </si>
  <si>
    <t>WC032</t>
  </si>
  <si>
    <t>Overstrand</t>
  </si>
  <si>
    <t>WC031</t>
  </si>
  <si>
    <t>Theewaterskloof</t>
  </si>
  <si>
    <t>Total Cape Winelands</t>
  </si>
  <si>
    <t>DC2</t>
  </si>
  <si>
    <t>Cape Winelands DM</t>
  </si>
  <si>
    <t>WC026</t>
  </si>
  <si>
    <t>Langeberg</t>
  </si>
  <si>
    <t>WC025</t>
  </si>
  <si>
    <t>Breede Valley</t>
  </si>
  <si>
    <t>WC024</t>
  </si>
  <si>
    <t>Stellenbosch</t>
  </si>
  <si>
    <t>WC023</t>
  </si>
  <si>
    <t>Drakenstein</t>
  </si>
  <si>
    <t>WC022</t>
  </si>
  <si>
    <t>Witzenberg</t>
  </si>
  <si>
    <t>Total West Coast</t>
  </si>
  <si>
    <t>DC1</t>
  </si>
  <si>
    <t>West Coast</t>
  </si>
  <si>
    <t>WC015</t>
  </si>
  <si>
    <t>Swartland</t>
  </si>
  <si>
    <t>WC014</t>
  </si>
  <si>
    <t>Saldanha Bay</t>
  </si>
  <si>
    <t>WC013</t>
  </si>
  <si>
    <t>Bergrivier</t>
  </si>
  <si>
    <t>WC012</t>
  </si>
  <si>
    <t>Cederberg</t>
  </si>
  <si>
    <t>WC011</t>
  </si>
  <si>
    <t>Matzikama</t>
  </si>
  <si>
    <t>Total Metros</t>
  </si>
  <si>
    <t>CPT</t>
  </si>
  <si>
    <t>Cape Town</t>
  </si>
  <si>
    <t>A</t>
  </si>
  <si>
    <t>WESTERN CAPE</t>
  </si>
  <si>
    <t xml:space="preserve"> </t>
  </si>
  <si>
    <t>Total Northern Cape</t>
  </si>
  <si>
    <t>Total Frances Baard</t>
  </si>
  <si>
    <t>DC9</t>
  </si>
  <si>
    <t>Frances Baard</t>
  </si>
  <si>
    <t>NC094</t>
  </si>
  <si>
    <t>Phokwane</t>
  </si>
  <si>
    <t>NC093</t>
  </si>
  <si>
    <t>Magareng</t>
  </si>
  <si>
    <t>NC092</t>
  </si>
  <si>
    <t>Dikgatlong</t>
  </si>
  <si>
    <t>NC091</t>
  </si>
  <si>
    <t>Sol Plaatje</t>
  </si>
  <si>
    <t>Total Z F Mgcawu</t>
  </si>
  <si>
    <t>DC8</t>
  </si>
  <si>
    <t>Z F Mgcawu</t>
  </si>
  <si>
    <t>NC087</t>
  </si>
  <si>
    <t>Dawid Kruiper</t>
  </si>
  <si>
    <t>NC086</t>
  </si>
  <si>
    <t>Kgatelopele</t>
  </si>
  <si>
    <t>NC085</t>
  </si>
  <si>
    <t>Tsantsabane</t>
  </si>
  <si>
    <t>NC084</t>
  </si>
  <si>
    <t>!Kheis</t>
  </si>
  <si>
    <t>NC082</t>
  </si>
  <si>
    <t>!Kai! Garib</t>
  </si>
  <si>
    <t>Total Pixley ka Seme (NC)</t>
  </si>
  <si>
    <t>DC7</t>
  </si>
  <si>
    <t>Pixley Ka Seme (NC)</t>
  </si>
  <si>
    <t>NC078</t>
  </si>
  <si>
    <t>Siyancuma</t>
  </si>
  <si>
    <t>NC077</t>
  </si>
  <si>
    <t>Siyathemba</t>
  </si>
  <si>
    <t>NC076</t>
  </si>
  <si>
    <t>Thembelihle</t>
  </si>
  <si>
    <t>NC075</t>
  </si>
  <si>
    <t>Renosterberg</t>
  </si>
  <si>
    <t>NC074</t>
  </si>
  <si>
    <t>Kareeberg</t>
  </si>
  <si>
    <t>NC073</t>
  </si>
  <si>
    <t>Emthanjeni</t>
  </si>
  <si>
    <t>NC072</t>
  </si>
  <si>
    <t>Umsobomvu</t>
  </si>
  <si>
    <t>NC071</t>
  </si>
  <si>
    <t>Ubuntu</t>
  </si>
  <si>
    <t>Total Namakwa</t>
  </si>
  <si>
    <t>DC6</t>
  </si>
  <si>
    <t>Namakwa</t>
  </si>
  <si>
    <t>NC067</t>
  </si>
  <si>
    <t>Khai-Ma</t>
  </si>
  <si>
    <t>NC066</t>
  </si>
  <si>
    <t>Karoo Hoogland</t>
  </si>
  <si>
    <t>NC065</t>
  </si>
  <si>
    <t>Hantam</t>
  </si>
  <si>
    <t>NC064</t>
  </si>
  <si>
    <t>Kamiesberg</t>
  </si>
  <si>
    <t>NC062</t>
  </si>
  <si>
    <t>Nama Khoi</t>
  </si>
  <si>
    <t>NC061</t>
  </si>
  <si>
    <t>Richtersveld</t>
  </si>
  <si>
    <t>Total John Taolo Gaetsewe</t>
  </si>
  <si>
    <t>DC45</t>
  </si>
  <si>
    <t>John Taolo Gaetsewe</t>
  </si>
  <si>
    <t>NC453</t>
  </si>
  <si>
    <t>Gamagara</t>
  </si>
  <si>
    <t>NC452</t>
  </si>
  <si>
    <t>Ga-Segonyana</t>
  </si>
  <si>
    <t>NC451</t>
  </si>
  <si>
    <t>Joe Morolong</t>
  </si>
  <si>
    <t>NORTHERN CAPE</t>
  </si>
  <si>
    <t>Total North West</t>
  </si>
  <si>
    <t>Total Dr Kenneth Kaunda</t>
  </si>
  <si>
    <t>DC40</t>
  </si>
  <si>
    <t>Dr Kenneth Kaunda</t>
  </si>
  <si>
    <t>NW405</t>
  </si>
  <si>
    <t>J B Marks</t>
  </si>
  <si>
    <t>NW404</t>
  </si>
  <si>
    <t>Maquassi Hills</t>
  </si>
  <si>
    <t>NW403</t>
  </si>
  <si>
    <t>City of Matlosana</t>
  </si>
  <si>
    <t>Total Dr Ruth Segomotsi Mompati</t>
  </si>
  <si>
    <t>DC39</t>
  </si>
  <si>
    <t>Dr Ruth Segomotsi Mompati</t>
  </si>
  <si>
    <t>NW397</t>
  </si>
  <si>
    <t>Kagisano-Molopo</t>
  </si>
  <si>
    <t>NW396</t>
  </si>
  <si>
    <t>Lekwa-Teemane</t>
  </si>
  <si>
    <t>NW394</t>
  </si>
  <si>
    <t>Greater Taung</t>
  </si>
  <si>
    <t>NW393</t>
  </si>
  <si>
    <t>Mamusa</t>
  </si>
  <si>
    <t>NW392</t>
  </si>
  <si>
    <t>Naledi (NW)</t>
  </si>
  <si>
    <t>Total Ngaka Modiri Molema</t>
  </si>
  <si>
    <t>DC38</t>
  </si>
  <si>
    <t>Ngaka Modiri Molema</t>
  </si>
  <si>
    <t>NW385</t>
  </si>
  <si>
    <t>Ramotshere Moiloa</t>
  </si>
  <si>
    <t>NW384</t>
  </si>
  <si>
    <t>Ditsobotla</t>
  </si>
  <si>
    <t>NW383</t>
  </si>
  <si>
    <t>Mafikeng</t>
  </si>
  <si>
    <t>NW382</t>
  </si>
  <si>
    <t>Tswaing</t>
  </si>
  <si>
    <t>NW381</t>
  </si>
  <si>
    <t>Ratlou</t>
  </si>
  <si>
    <t>Total Bojanala Platinum</t>
  </si>
  <si>
    <t>DC37</t>
  </si>
  <si>
    <t>Bojanala Platinum</t>
  </si>
  <si>
    <t>NW375</t>
  </si>
  <si>
    <t>Moses Kotane</t>
  </si>
  <si>
    <t>NW374</t>
  </si>
  <si>
    <t>Kgetlengrivier</t>
  </si>
  <si>
    <t>NW373</t>
  </si>
  <si>
    <t>Rustenburg</t>
  </si>
  <si>
    <t>NW372</t>
  </si>
  <si>
    <t>Madibeng</t>
  </si>
  <si>
    <t>NW371</t>
  </si>
  <si>
    <t>Moretele</t>
  </si>
  <si>
    <t>NORTH WEST</t>
  </si>
  <si>
    <t>Total Mpumalanga</t>
  </si>
  <si>
    <t>Total Ehlanzeni</t>
  </si>
  <si>
    <t>DC32</t>
  </si>
  <si>
    <t>Ehlanzeni</t>
  </si>
  <si>
    <t>MP326</t>
  </si>
  <si>
    <t>City of Mbombela</t>
  </si>
  <si>
    <t>MP325</t>
  </si>
  <si>
    <t>Bushbuckridge</t>
  </si>
  <si>
    <t>MP324</t>
  </si>
  <si>
    <t>Nkomazi</t>
  </si>
  <si>
    <t>MP321</t>
  </si>
  <si>
    <t>Thaba Chweu</t>
  </si>
  <si>
    <t>Total Nkangala</t>
  </si>
  <si>
    <t>DC31</t>
  </si>
  <si>
    <t>Nkangala</t>
  </si>
  <si>
    <t>MP316</t>
  </si>
  <si>
    <t>Dr J.S. Moroka</t>
  </si>
  <si>
    <t>MP315</t>
  </si>
  <si>
    <t>Thembisile Hani</t>
  </si>
  <si>
    <t>MP314</t>
  </si>
  <si>
    <t>Emakhazeni</t>
  </si>
  <si>
    <t>MP313</t>
  </si>
  <si>
    <t>Steve Tshwete</t>
  </si>
  <si>
    <t>MP312</t>
  </si>
  <si>
    <t>Emalahleni (MP)</t>
  </si>
  <si>
    <t>MP311</t>
  </si>
  <si>
    <t>Victor Khanye</t>
  </si>
  <si>
    <t>Total Gert Sibande</t>
  </si>
  <si>
    <t>DC30</t>
  </si>
  <si>
    <t>Gert Sibande</t>
  </si>
  <si>
    <t>MP307</t>
  </si>
  <si>
    <t>Govan Mbeki</t>
  </si>
  <si>
    <t>MP306</t>
  </si>
  <si>
    <t>Dipaleseng</t>
  </si>
  <si>
    <t>MP305</t>
  </si>
  <si>
    <t>Lekwa</t>
  </si>
  <si>
    <t>MP304</t>
  </si>
  <si>
    <t>Pixley Ka Seme (MP)</t>
  </si>
  <si>
    <t>MP303</t>
  </si>
  <si>
    <t>Mkhondo</t>
  </si>
  <si>
    <t>MP302</t>
  </si>
  <si>
    <t>Msukaligwa</t>
  </si>
  <si>
    <t>MP301</t>
  </si>
  <si>
    <t>Albert Luthuli</t>
  </si>
  <si>
    <t>MPUMALANGA</t>
  </si>
  <si>
    <t>Total Limpopo</t>
  </si>
  <si>
    <t>Total Sekhukhune</t>
  </si>
  <si>
    <t>DC47</t>
  </si>
  <si>
    <t>Sekhukhune</t>
  </si>
  <si>
    <t>LIM476</t>
  </si>
  <si>
    <t>Tubatse Fetakgomo</t>
  </si>
  <si>
    <t>LIM473</t>
  </si>
  <si>
    <t>Makhuduthamaga</t>
  </si>
  <si>
    <t>LIM472</t>
  </si>
  <si>
    <t>Elias Motsoaledi</t>
  </si>
  <si>
    <t>LIM471</t>
  </si>
  <si>
    <t>Ephraim Mogale</t>
  </si>
  <si>
    <t>Total Waterberg</t>
  </si>
  <si>
    <t>DC36</t>
  </si>
  <si>
    <t>Waterberg</t>
  </si>
  <si>
    <t>LIM368</t>
  </si>
  <si>
    <t>Modimolle-Mookgopong</t>
  </si>
  <si>
    <t>LIM367</t>
  </si>
  <si>
    <t>Mogalakwena</t>
  </si>
  <si>
    <t>LIM366</t>
  </si>
  <si>
    <t>Bela Bela</t>
  </si>
  <si>
    <t>LIM362</t>
  </si>
  <si>
    <t>Lephalale</t>
  </si>
  <si>
    <t>LIM361</t>
  </si>
  <si>
    <t>Thabazimbi</t>
  </si>
  <si>
    <t>Total Capricorn</t>
  </si>
  <si>
    <t>DC35</t>
  </si>
  <si>
    <t>Capricorn</t>
  </si>
  <si>
    <t>LIM355</t>
  </si>
  <si>
    <t>Lepelle-Nkumpi</t>
  </si>
  <si>
    <t>LIM354</t>
  </si>
  <si>
    <t>Polokwane</t>
  </si>
  <si>
    <t>LIM353</t>
  </si>
  <si>
    <t>Molemole</t>
  </si>
  <si>
    <t>LIM351</t>
  </si>
  <si>
    <t>Blouberg</t>
  </si>
  <si>
    <t>Total Vhembe</t>
  </si>
  <si>
    <t>DC34</t>
  </si>
  <si>
    <t>Vhembe</t>
  </si>
  <si>
    <t>LIM345</t>
  </si>
  <si>
    <t>Collins Chabane</t>
  </si>
  <si>
    <t>LIM344</t>
  </si>
  <si>
    <t>Makhado</t>
  </si>
  <si>
    <t>LIM343</t>
  </si>
  <si>
    <t>Thulamela</t>
  </si>
  <si>
    <t>LIM341</t>
  </si>
  <si>
    <t>Musina</t>
  </si>
  <si>
    <t>Total Mopani</t>
  </si>
  <si>
    <t>DC33</t>
  </si>
  <si>
    <t>Mopani</t>
  </si>
  <si>
    <t>LIM335</t>
  </si>
  <si>
    <t>Maruleng</t>
  </si>
  <si>
    <t>LIM334</t>
  </si>
  <si>
    <t>Ba-Phalaborwa</t>
  </si>
  <si>
    <t>LIM333</t>
  </si>
  <si>
    <t>Greater Tzaneen</t>
  </si>
  <si>
    <t>LIM332</t>
  </si>
  <si>
    <t>Greater Letaba</t>
  </si>
  <si>
    <t>LIM331</t>
  </si>
  <si>
    <t>Greater Giyani</t>
  </si>
  <si>
    <t>LIMPOPO</t>
  </si>
  <si>
    <t>Total Kwazulu-Natal</t>
  </si>
  <si>
    <t>Total Harry Gwala</t>
  </si>
  <si>
    <t>DC43</t>
  </si>
  <si>
    <t>Harry Gwala</t>
  </si>
  <si>
    <t>KZN436</t>
  </si>
  <si>
    <t>Dr Nkosazana Dlamini Zuma</t>
  </si>
  <si>
    <t>KZN435</t>
  </si>
  <si>
    <t>Umzimkhulu</t>
  </si>
  <si>
    <t>KZN434</t>
  </si>
  <si>
    <t>Johannes Phumani Phungula</t>
  </si>
  <si>
    <t>KZN433</t>
  </si>
  <si>
    <t>Greater Kokstad</t>
  </si>
  <si>
    <t>Total iLembe</t>
  </si>
  <si>
    <t>DC29</t>
  </si>
  <si>
    <t>iLembe</t>
  </si>
  <si>
    <t>KZN294</t>
  </si>
  <si>
    <t>Maphumulo</t>
  </si>
  <si>
    <t>KZN293</t>
  </si>
  <si>
    <t>Ndwedwe</t>
  </si>
  <si>
    <t>KZN292</t>
  </si>
  <si>
    <t>KwaDukuza</t>
  </si>
  <si>
    <t>KZN291</t>
  </si>
  <si>
    <t>Mandeni</t>
  </si>
  <si>
    <t>Total King Cetshwayo</t>
  </si>
  <si>
    <t>DC28</t>
  </si>
  <si>
    <t>King Cetshwayo</t>
  </si>
  <si>
    <t>KZN286</t>
  </si>
  <si>
    <t>Nkandla</t>
  </si>
  <si>
    <t>KZN285</t>
  </si>
  <si>
    <t>Mthonjaneni</t>
  </si>
  <si>
    <t>KZN284</t>
  </si>
  <si>
    <t>uMlalazi</t>
  </si>
  <si>
    <t>KZN282</t>
  </si>
  <si>
    <t>uMhlathuze</t>
  </si>
  <si>
    <t>KZN281</t>
  </si>
  <si>
    <t>Mfolozi</t>
  </si>
  <si>
    <t>Total Umkhanyakude</t>
  </si>
  <si>
    <t>DC27</t>
  </si>
  <si>
    <t>Umkhanyakude</t>
  </si>
  <si>
    <t>KZN276</t>
  </si>
  <si>
    <t>Hlabisa Big Five</t>
  </si>
  <si>
    <t>KZN275</t>
  </si>
  <si>
    <t>Mtubatuba</t>
  </si>
  <si>
    <t>KZN272</t>
  </si>
  <si>
    <t>Jozini</t>
  </si>
  <si>
    <t>KZN271</t>
  </si>
  <si>
    <t>Umhlabuyalingana</t>
  </si>
  <si>
    <t>Total Zululand</t>
  </si>
  <si>
    <t>DC26</t>
  </si>
  <si>
    <t>Zululand</t>
  </si>
  <si>
    <t>KZN266</t>
  </si>
  <si>
    <t>Ulundi</t>
  </si>
  <si>
    <t>KZN265</t>
  </si>
  <si>
    <t>Nongoma</t>
  </si>
  <si>
    <t>KZN263</t>
  </si>
  <si>
    <t>Abaqulusi</t>
  </si>
  <si>
    <t>KZN262</t>
  </si>
  <si>
    <t>uPhongolo</t>
  </si>
  <si>
    <t>KZN261</t>
  </si>
  <si>
    <t>eDumbe</t>
  </si>
  <si>
    <t>Total Amajuba</t>
  </si>
  <si>
    <t>DC25</t>
  </si>
  <si>
    <t>Amajuba</t>
  </si>
  <si>
    <t>KZN254</t>
  </si>
  <si>
    <t>Dannhauser</t>
  </si>
  <si>
    <t>KZN253</t>
  </si>
  <si>
    <t>Emadlangeni</t>
  </si>
  <si>
    <t>KZN252</t>
  </si>
  <si>
    <t>Newcastle</t>
  </si>
  <si>
    <t>Total Umzinyathi</t>
  </si>
  <si>
    <t>DC24</t>
  </si>
  <si>
    <t>Umzinyathi</t>
  </si>
  <si>
    <t>KZN245</t>
  </si>
  <si>
    <t>Umvoti</t>
  </si>
  <si>
    <t>KZN244</t>
  </si>
  <si>
    <t>Msinga</t>
  </si>
  <si>
    <t>KZN242</t>
  </si>
  <si>
    <t>Nquthu</t>
  </si>
  <si>
    <t>KZN241</t>
  </si>
  <si>
    <t>Endumeni</t>
  </si>
  <si>
    <t>Total Uthukela</t>
  </si>
  <si>
    <t>DC23</t>
  </si>
  <si>
    <t>Uthukela</t>
  </si>
  <si>
    <t>KZN238</t>
  </si>
  <si>
    <t>Alfred Duma</t>
  </si>
  <si>
    <t>KZN237</t>
  </si>
  <si>
    <t>Inkosi Langalibalele</t>
  </si>
  <si>
    <t>KZN235</t>
  </si>
  <si>
    <t>Okhahlamba</t>
  </si>
  <si>
    <t>Total uMgungundlovu</t>
  </si>
  <si>
    <t>DC22</t>
  </si>
  <si>
    <t>uMgungundlovu</t>
  </si>
  <si>
    <t>KZN227</t>
  </si>
  <si>
    <t>Richmond</t>
  </si>
  <si>
    <t>KZN226</t>
  </si>
  <si>
    <t>Mkhambathini</t>
  </si>
  <si>
    <t>KZN225</t>
  </si>
  <si>
    <t>Msunduzi</t>
  </si>
  <si>
    <t>KZN224</t>
  </si>
  <si>
    <t>Impendle</t>
  </si>
  <si>
    <t>KZN223</t>
  </si>
  <si>
    <t>Mpofana</t>
  </si>
  <si>
    <t>KZN222</t>
  </si>
  <si>
    <t>uMngeni</t>
  </si>
  <si>
    <t>KZN221</t>
  </si>
  <si>
    <t>uMshwathi</t>
  </si>
  <si>
    <t>Total Ugu</t>
  </si>
  <si>
    <t>DC21</t>
  </si>
  <si>
    <t>Ugu</t>
  </si>
  <si>
    <t>KZN216</t>
  </si>
  <si>
    <t>Ray Nkonyeni</t>
  </si>
  <si>
    <t>KZN214</t>
  </si>
  <si>
    <t>uMuziwabantu</t>
  </si>
  <si>
    <t>KZN213</t>
  </si>
  <si>
    <t>Umzumbe</t>
  </si>
  <si>
    <t>KZN212</t>
  </si>
  <si>
    <t>Umdoni</t>
  </si>
  <si>
    <t>ETH</t>
  </si>
  <si>
    <t>eThekwini</t>
  </si>
  <si>
    <t>KWAZULU-NATAL</t>
  </si>
  <si>
    <t>Total Gauteng</t>
  </si>
  <si>
    <t>Total West Rand</t>
  </si>
  <si>
    <t>DC48</t>
  </si>
  <si>
    <t>West Rand</t>
  </si>
  <si>
    <t>GT485</t>
  </si>
  <si>
    <t>Rand West City</t>
  </si>
  <si>
    <t>GT484</t>
  </si>
  <si>
    <t>Merafong City</t>
  </si>
  <si>
    <t>GT481</t>
  </si>
  <si>
    <t>Mogale City</t>
  </si>
  <si>
    <t>Total Sedibeng</t>
  </si>
  <si>
    <t>DC42</t>
  </si>
  <si>
    <t>Sedibeng</t>
  </si>
  <si>
    <t>GT423</t>
  </si>
  <si>
    <t>Lesedi</t>
  </si>
  <si>
    <t>GT422</t>
  </si>
  <si>
    <t>Midvaal</t>
  </si>
  <si>
    <t>GT421</t>
  </si>
  <si>
    <t>Emfuleni</t>
  </si>
  <si>
    <t>TSH</t>
  </si>
  <si>
    <t>City of Tshwane</t>
  </si>
  <si>
    <t>JHB</t>
  </si>
  <si>
    <t>City of Johannesburg</t>
  </si>
  <si>
    <t>EKU</t>
  </si>
  <si>
    <t>City of Ekurhuleni</t>
  </si>
  <si>
    <t>GAUTENG</t>
  </si>
  <si>
    <t>Total Free State</t>
  </si>
  <si>
    <t>Total Fezile Dabi</t>
  </si>
  <si>
    <t>DC20</t>
  </si>
  <si>
    <t>Fezile Dabi</t>
  </si>
  <si>
    <t>FS205</t>
  </si>
  <si>
    <t>Mafube</t>
  </si>
  <si>
    <t>FS204</t>
  </si>
  <si>
    <t>Metsimaholo</t>
  </si>
  <si>
    <t>FS203</t>
  </si>
  <si>
    <t>Ngwathe</t>
  </si>
  <si>
    <t>FS201</t>
  </si>
  <si>
    <t>Moqhaka</t>
  </si>
  <si>
    <t>Total Thabo Mofutsanyana</t>
  </si>
  <si>
    <t>DC19</t>
  </si>
  <si>
    <t>Thabo Mofutsanyana</t>
  </si>
  <si>
    <t>FS196</t>
  </si>
  <si>
    <t>Mantsopa</t>
  </si>
  <si>
    <t>FS195</t>
  </si>
  <si>
    <t>Phumelela</t>
  </si>
  <si>
    <t>FS194</t>
  </si>
  <si>
    <t>Maluti-a-Phofung</t>
  </si>
  <si>
    <t>FS193</t>
  </si>
  <si>
    <t>Nketoana</t>
  </si>
  <si>
    <t>FS192</t>
  </si>
  <si>
    <t>Dihlabeng</t>
  </si>
  <si>
    <t>FS191</t>
  </si>
  <si>
    <t>Setsoto</t>
  </si>
  <si>
    <t>Total Lejweleputswa</t>
  </si>
  <si>
    <t>DC18</t>
  </si>
  <si>
    <t>Lejweleputswa</t>
  </si>
  <si>
    <t>FS185</t>
  </si>
  <si>
    <t>Nala</t>
  </si>
  <si>
    <t>FS184</t>
  </si>
  <si>
    <t>Matjhabeng</t>
  </si>
  <si>
    <t>FS183</t>
  </si>
  <si>
    <t>Tswelopele</t>
  </si>
  <si>
    <t>FS182</t>
  </si>
  <si>
    <t>Tokologo</t>
  </si>
  <si>
    <t>FS181</t>
  </si>
  <si>
    <t>Masilonyana</t>
  </si>
  <si>
    <t>Total Xhariep</t>
  </si>
  <si>
    <t>DC16</t>
  </si>
  <si>
    <t>Xhariep</t>
  </si>
  <si>
    <t>FS163</t>
  </si>
  <si>
    <t>Mohokare</t>
  </si>
  <si>
    <t>FS162</t>
  </si>
  <si>
    <t>Kopanong</t>
  </si>
  <si>
    <t>FS161</t>
  </si>
  <si>
    <t>Letsemeng</t>
  </si>
  <si>
    <t>MAN</t>
  </si>
  <si>
    <t>Mangaung</t>
  </si>
  <si>
    <t>FREE STATE</t>
  </si>
  <si>
    <t>Total Eastern Cape</t>
  </si>
  <si>
    <t>Total Alfred Nzo</t>
  </si>
  <si>
    <t>DC44</t>
  </si>
  <si>
    <t>Alfred Nzo</t>
  </si>
  <si>
    <t>EC444</t>
  </si>
  <si>
    <t>Ntabankulu</t>
  </si>
  <si>
    <t>EC443</t>
  </si>
  <si>
    <t>Winnie Madikizela-Mandela</t>
  </si>
  <si>
    <t>EC442</t>
  </si>
  <si>
    <t>Umzimvubu</t>
  </si>
  <si>
    <t>EC441</t>
  </si>
  <si>
    <t>Matatiele</t>
  </si>
  <si>
    <t>Total O .R. Tambo</t>
  </si>
  <si>
    <t>DC15</t>
  </si>
  <si>
    <t>O R Tambo</t>
  </si>
  <si>
    <t>EC157</t>
  </si>
  <si>
    <t>King Sabata Dalindyebo</t>
  </si>
  <si>
    <t>EC156</t>
  </si>
  <si>
    <t>Kumkani Mhlontlo</t>
  </si>
  <si>
    <t>EC155</t>
  </si>
  <si>
    <t>Nyandeni</t>
  </si>
  <si>
    <t>EC154</t>
  </si>
  <si>
    <t>Port St Johns</t>
  </si>
  <si>
    <t>EC153</t>
  </si>
  <si>
    <t>Ngquza Hills</t>
  </si>
  <si>
    <t>Total Joe Gqabi</t>
  </si>
  <si>
    <t>DC14</t>
  </si>
  <si>
    <t>Joe Gqabi</t>
  </si>
  <si>
    <t>EC145</t>
  </si>
  <si>
    <t>Walter Sisulu</t>
  </si>
  <si>
    <t>EC142</t>
  </si>
  <si>
    <t>Senqu</t>
  </si>
  <si>
    <t>EC141</t>
  </si>
  <si>
    <t>Elundini</t>
  </si>
  <si>
    <t>Total Chris Hani</t>
  </si>
  <si>
    <t>DC13</t>
  </si>
  <si>
    <t>Chris Hani</t>
  </si>
  <si>
    <t>EC139</t>
  </si>
  <si>
    <t>Enoch Mgijima</t>
  </si>
  <si>
    <t>EC138</t>
  </si>
  <si>
    <t>Sakhisizwe</t>
  </si>
  <si>
    <t>EC137</t>
  </si>
  <si>
    <t>Dr. A.B. Xuma</t>
  </si>
  <si>
    <t>EC136</t>
  </si>
  <si>
    <t>Emalahleni (EC)</t>
  </si>
  <si>
    <t>EC135</t>
  </si>
  <si>
    <t>Vuyisile Mini</t>
  </si>
  <si>
    <t>EC131</t>
  </si>
  <si>
    <t>Inxuba Yethemba</t>
  </si>
  <si>
    <t>Total Amathole</t>
  </si>
  <si>
    <t>DC12</t>
  </si>
  <si>
    <t>Amathole</t>
  </si>
  <si>
    <t>EC129</t>
  </si>
  <si>
    <t>Raymond Mhlaba</t>
  </si>
  <si>
    <t>EC126</t>
  </si>
  <si>
    <t>Ngqushwa</t>
  </si>
  <si>
    <t>EC124</t>
  </si>
  <si>
    <t>Amahlathi</t>
  </si>
  <si>
    <t>EC123</t>
  </si>
  <si>
    <t>Great Kei</t>
  </si>
  <si>
    <t>EC122</t>
  </si>
  <si>
    <t>Mnquma</t>
  </si>
  <si>
    <t>EC121</t>
  </si>
  <si>
    <t>Mbhashe</t>
  </si>
  <si>
    <t>Total Sarah Baartman</t>
  </si>
  <si>
    <t>DC10</t>
  </si>
  <si>
    <t>Sarah Baartman</t>
  </si>
  <si>
    <t>EC109</t>
  </si>
  <si>
    <t>Kou-Kamma</t>
  </si>
  <si>
    <t>EC108</t>
  </si>
  <si>
    <t>Kouga</t>
  </si>
  <si>
    <t>EC106</t>
  </si>
  <si>
    <t>Sundays River Valley</t>
  </si>
  <si>
    <t>EC105</t>
  </si>
  <si>
    <t>Ndlambe</t>
  </si>
  <si>
    <t>EC104</t>
  </si>
  <si>
    <t>Makana</t>
  </si>
  <si>
    <t>EC102</t>
  </si>
  <si>
    <t>Blue Crane Route</t>
  </si>
  <si>
    <t>EC101</t>
  </si>
  <si>
    <t>Dr Beyers Naude</t>
  </si>
  <si>
    <t>NMA</t>
  </si>
  <si>
    <t>Nelson Mandela Bay</t>
  </si>
  <si>
    <t>BUF</t>
  </si>
  <si>
    <t>Buffalo City</t>
  </si>
  <si>
    <t>EASTERN CAPE</t>
  </si>
  <si>
    <t>Quarter 4 April - June Actual</t>
  </si>
  <si>
    <t>Month 12 June Actual</t>
  </si>
  <si>
    <t>Month 11 May   Actual</t>
  </si>
  <si>
    <t>Month 10 April Actual</t>
  </si>
  <si>
    <t>Quarter 3 Jan - March Actual</t>
  </si>
  <si>
    <t>Month 9 March Actual</t>
  </si>
  <si>
    <t>Month 8 February Actual</t>
  </si>
  <si>
    <t>Month 7 January Actual</t>
  </si>
  <si>
    <t>Quarter 2 Oct - Dec Actual</t>
  </si>
  <si>
    <t>Month 6 December Actual</t>
  </si>
  <si>
    <t>Month 5 November Actual</t>
  </si>
  <si>
    <t>Month 4 October Actual</t>
  </si>
  <si>
    <t>Quarter 1 July - Sept Actual</t>
  </si>
  <si>
    <t>Month 3 September Actual</t>
  </si>
  <si>
    <t>Month 2 August Actual</t>
  </si>
  <si>
    <t>Month 1   July    Actual</t>
  </si>
  <si>
    <t>%</t>
  </si>
  <si>
    <t>YTD      Actual</t>
  </si>
  <si>
    <t>Adjusted Budget</t>
  </si>
  <si>
    <t>Original Budget</t>
  </si>
  <si>
    <t>Code</t>
  </si>
  <si>
    <t>R thousands</t>
  </si>
  <si>
    <t>MONTHLY CAPITAL EXPENDITURE FOR THE 4th Quarter Ended 30 June 2026 (Preliminary results)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</si>
</sst>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,_);_(* \(#,##0,\);_(* &quot;- &quot;?_);_(@_)"/>
    <numFmt numFmtId="165" formatCode="0.0%;\(0.0%\);_(* &quot; - &quot;?_);_(@_)"/>
  </numFmts>
  <fonts count="7" x14ac:knownFonts="1">
    <font>
      <sz val="10"/>
      <color rgb="FF000000"/>
      <name val="ARIAL"/>
    </font>
    <font>
      <b/>
      <sz val="11"/>
      <color rgb="FF000000"/>
      <name val="ARIAL NARROW"/>
    </font>
    <font>
      <sz val="10"/>
      <color rgb="FF000000"/>
      <name val="ARIAL NARROW"/>
    </font>
    <font>
      <b/>
      <sz val="11"/>
      <color indexed="8"/>
      <name val="ARIAL NARROW"/>
    </font>
    <font>
      <b/>
      <sz val="12"/>
      <color indexed="8"/>
      <name val="ARIAL"/>
    </font>
    <font>
      <sz val="8"/>
      <name val="Arial"/>
      <family val="2"/>
    </font>
    <font>
      <b/>
      <sz val="8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/>
    </xf>
    <xf numFmtId="164" fontId="1" fillId="0" borderId="1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5" xfId="0" applyFont="1" applyBorder="1" applyAlignment="1">
      <alignment horizontal="left" wrapText="1"/>
    </xf>
    <xf numFmtId="164" fontId="0" fillId="0" borderId="4" xfId="0" applyNumberFormat="1" applyBorder="1"/>
    <xf numFmtId="164" fontId="0" fillId="0" borderId="5" xfId="0" applyNumberFormat="1" applyBorder="1"/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0" fillId="0" borderId="4" xfId="0" applyBorder="1"/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9E40-0C74-4E35-8FAD-D2D3E8B25EA2}">
  <dimension ref="A1:W360"/>
  <sheetViews>
    <sheetView showGridLines="0" tabSelected="1" workbookViewId="0">
      <selection activeCell="H6" sqref="H6"/>
    </sheetView>
  </sheetViews>
  <sheetFormatPr defaultRowHeight="12.5" x14ac:dyDescent="0.25"/>
  <cols>
    <col min="1" max="1" width="4" customWidth="1"/>
    <col min="2" max="2" width="23.26953125" customWidth="1"/>
    <col min="3" max="3" width="6.7265625" customWidth="1"/>
    <col min="4" max="6" width="11.7265625" customWidth="1"/>
    <col min="7" max="7" width="9.7265625" customWidth="1"/>
    <col min="8" max="23" width="10.7265625" customWidth="1"/>
  </cols>
  <sheetData>
    <row r="1" spans="1:23" ht="14" x14ac:dyDescent="0.3">
      <c r="A1" s="42" t="s">
        <v>0</v>
      </c>
      <c r="B1" s="41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15.65" customHeight="1" x14ac:dyDescent="0.35">
      <c r="A2" s="39" t="s">
        <v>0</v>
      </c>
      <c r="B2" s="38" t="s">
        <v>605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48" customHeight="1" x14ac:dyDescent="0.3">
      <c r="A3" s="36"/>
      <c r="B3" s="35" t="s">
        <v>604</v>
      </c>
      <c r="C3" s="34" t="s">
        <v>603</v>
      </c>
      <c r="D3" s="33" t="s">
        <v>602</v>
      </c>
      <c r="E3" s="32" t="s">
        <v>601</v>
      </c>
      <c r="F3" s="32" t="s">
        <v>600</v>
      </c>
      <c r="G3" s="31" t="s">
        <v>599</v>
      </c>
      <c r="H3" s="33" t="s">
        <v>598</v>
      </c>
      <c r="I3" s="32" t="s">
        <v>597</v>
      </c>
      <c r="J3" s="31" t="s">
        <v>596</v>
      </c>
      <c r="K3" s="31" t="s">
        <v>595</v>
      </c>
      <c r="L3" s="33" t="s">
        <v>594</v>
      </c>
      <c r="M3" s="32" t="s">
        <v>593</v>
      </c>
      <c r="N3" s="31" t="s">
        <v>592</v>
      </c>
      <c r="O3" s="31" t="s">
        <v>591</v>
      </c>
      <c r="P3" s="33" t="s">
        <v>590</v>
      </c>
      <c r="Q3" s="32" t="s">
        <v>589</v>
      </c>
      <c r="R3" s="31" t="s">
        <v>588</v>
      </c>
      <c r="S3" s="31" t="s">
        <v>587</v>
      </c>
      <c r="T3" s="33" t="s">
        <v>586</v>
      </c>
      <c r="U3" s="32" t="s">
        <v>585</v>
      </c>
      <c r="V3" s="31" t="s">
        <v>584</v>
      </c>
      <c r="W3" s="31" t="s">
        <v>583</v>
      </c>
    </row>
    <row r="4" spans="1:23" ht="14.5" customHeight="1" x14ac:dyDescent="0.3">
      <c r="A4" s="29"/>
      <c r="B4" s="27" t="s">
        <v>73</v>
      </c>
      <c r="D4" s="29"/>
      <c r="H4" s="29"/>
      <c r="K4" s="29"/>
      <c r="L4" s="29"/>
      <c r="O4" s="29"/>
      <c r="P4" s="29"/>
      <c r="S4" s="29"/>
      <c r="T4" s="29"/>
      <c r="W4" s="30"/>
    </row>
    <row r="5" spans="1:23" ht="14.5" customHeight="1" x14ac:dyDescent="0.3">
      <c r="A5" s="28" t="s">
        <v>0</v>
      </c>
      <c r="B5" s="27" t="s">
        <v>582</v>
      </c>
      <c r="D5" s="29"/>
      <c r="H5" s="29"/>
      <c r="K5" s="29"/>
      <c r="L5" s="29"/>
      <c r="O5" s="29"/>
      <c r="P5" s="29"/>
      <c r="S5" s="29"/>
      <c r="T5" s="29"/>
      <c r="W5" s="30"/>
    </row>
    <row r="6" spans="1:23" ht="13" x14ac:dyDescent="0.3">
      <c r="A6" s="24" t="s">
        <v>71</v>
      </c>
      <c r="B6" s="23" t="s">
        <v>581</v>
      </c>
      <c r="C6" s="22" t="s">
        <v>580</v>
      </c>
      <c r="D6" s="20">
        <v>1159708535</v>
      </c>
      <c r="E6" s="19">
        <v>1549219884</v>
      </c>
      <c r="F6" s="19">
        <v>884032266</v>
      </c>
      <c r="G6" s="21">
        <f>IF(($E6       =0),0,($F6       /$E6       ))</f>
        <v>0.5706305961665542</v>
      </c>
      <c r="H6" s="20">
        <v>235</v>
      </c>
      <c r="I6" s="19">
        <v>45706922</v>
      </c>
      <c r="J6" s="19">
        <v>73202693</v>
      </c>
      <c r="K6" s="20">
        <v>118909850</v>
      </c>
      <c r="L6" s="20">
        <v>83338459</v>
      </c>
      <c r="M6" s="19">
        <v>92766149</v>
      </c>
      <c r="N6" s="19">
        <v>198083809</v>
      </c>
      <c r="O6" s="20">
        <v>374188417</v>
      </c>
      <c r="P6" s="20">
        <v>43419968</v>
      </c>
      <c r="Q6" s="19">
        <v>58389272</v>
      </c>
      <c r="R6" s="19">
        <v>65259904</v>
      </c>
      <c r="S6" s="20">
        <v>167069144</v>
      </c>
      <c r="T6" s="20">
        <v>49266547</v>
      </c>
      <c r="U6" s="19">
        <v>91652082</v>
      </c>
      <c r="V6" s="19">
        <v>82946226</v>
      </c>
      <c r="W6" s="18">
        <v>223864855</v>
      </c>
    </row>
    <row r="7" spans="1:23" ht="13" x14ac:dyDescent="0.3">
      <c r="A7" s="24" t="s">
        <v>71</v>
      </c>
      <c r="B7" s="23" t="s">
        <v>579</v>
      </c>
      <c r="C7" s="22" t="s">
        <v>578</v>
      </c>
      <c r="D7" s="20">
        <v>2150127530</v>
      </c>
      <c r="E7" s="19">
        <v>2115186310</v>
      </c>
      <c r="F7" s="19">
        <v>1009325108</v>
      </c>
      <c r="G7" s="21">
        <f>IF(($E7       =0),0,($F7       /$E7       ))</f>
        <v>0.47718023855780345</v>
      </c>
      <c r="H7" s="20">
        <v>10792514</v>
      </c>
      <c r="I7" s="19">
        <v>0</v>
      </c>
      <c r="J7" s="19">
        <v>73462771</v>
      </c>
      <c r="K7" s="20">
        <v>84255285</v>
      </c>
      <c r="L7" s="20">
        <v>0</v>
      </c>
      <c r="M7" s="19">
        <v>0</v>
      </c>
      <c r="N7" s="19">
        <v>0</v>
      </c>
      <c r="O7" s="20">
        <v>0</v>
      </c>
      <c r="P7" s="20">
        <v>0</v>
      </c>
      <c r="Q7" s="19">
        <v>0</v>
      </c>
      <c r="R7" s="19">
        <v>0</v>
      </c>
      <c r="S7" s="20">
        <v>0</v>
      </c>
      <c r="T7" s="20">
        <v>0</v>
      </c>
      <c r="U7" s="19">
        <v>0</v>
      </c>
      <c r="V7" s="19">
        <v>925069823</v>
      </c>
      <c r="W7" s="18">
        <v>925069823</v>
      </c>
    </row>
    <row r="8" spans="1:23" ht="14" x14ac:dyDescent="0.3">
      <c r="A8" s="17" t="s">
        <v>0</v>
      </c>
      <c r="B8" s="16" t="s">
        <v>68</v>
      </c>
      <c r="C8" s="15" t="s">
        <v>0</v>
      </c>
      <c r="D8" s="13">
        <f>SUM(D6:D7)</f>
        <v>3309836065</v>
      </c>
      <c r="E8" s="12">
        <f>SUM(E6:E7)</f>
        <v>3664406194</v>
      </c>
      <c r="F8" s="12">
        <f>SUM(F6:F7)</f>
        <v>1893357374</v>
      </c>
      <c r="G8" s="14">
        <f>IF(($E8       =0),0,($F8       /$E8       ))</f>
        <v>0.51668872765801244</v>
      </c>
      <c r="H8" s="13">
        <f>SUM(H6:H7)</f>
        <v>10792749</v>
      </c>
      <c r="I8" s="12">
        <f>SUM(I6:I7)</f>
        <v>45706922</v>
      </c>
      <c r="J8" s="12">
        <f>SUM(J6:J7)</f>
        <v>146665464</v>
      </c>
      <c r="K8" s="13">
        <f>SUM(K6:K7)</f>
        <v>203165135</v>
      </c>
      <c r="L8" s="13">
        <f>SUM(L6:L7)</f>
        <v>83338459</v>
      </c>
      <c r="M8" s="12">
        <f>SUM(M6:M7)</f>
        <v>92766149</v>
      </c>
      <c r="N8" s="12">
        <f>SUM(N6:N7)</f>
        <v>198083809</v>
      </c>
      <c r="O8" s="13">
        <f>SUM(O6:O7)</f>
        <v>374188417</v>
      </c>
      <c r="P8" s="13">
        <f>SUM(P6:P7)</f>
        <v>43419968</v>
      </c>
      <c r="Q8" s="12">
        <f>SUM(Q6:Q7)</f>
        <v>58389272</v>
      </c>
      <c r="R8" s="12">
        <f>SUM(R6:R7)</f>
        <v>65259904</v>
      </c>
      <c r="S8" s="13">
        <f>SUM(S6:S7)</f>
        <v>167069144</v>
      </c>
      <c r="T8" s="13">
        <f>SUM(T6:T7)</f>
        <v>49266547</v>
      </c>
      <c r="U8" s="12">
        <f>SUM(U6:U7)</f>
        <v>91652082</v>
      </c>
      <c r="V8" s="12">
        <f>SUM(V6:V7)</f>
        <v>1008016049</v>
      </c>
      <c r="W8" s="11">
        <f>SUM(W6:W7)</f>
        <v>1148934678</v>
      </c>
    </row>
    <row r="9" spans="1:23" ht="13" x14ac:dyDescent="0.3">
      <c r="A9" s="24" t="s">
        <v>9</v>
      </c>
      <c r="B9" s="23" t="s">
        <v>577</v>
      </c>
      <c r="C9" s="22" t="s">
        <v>576</v>
      </c>
      <c r="D9" s="20">
        <v>112867059</v>
      </c>
      <c r="E9" s="19">
        <v>83043466</v>
      </c>
      <c r="F9" s="19">
        <v>78610655</v>
      </c>
      <c r="G9" s="21">
        <f>IF(($E9       =0),0,($F9       /$E9       ))</f>
        <v>0.94662059264241216</v>
      </c>
      <c r="H9" s="20">
        <v>36712493</v>
      </c>
      <c r="I9" s="19">
        <v>-3616613</v>
      </c>
      <c r="J9" s="19">
        <v>3906738</v>
      </c>
      <c r="K9" s="20">
        <v>37002618</v>
      </c>
      <c r="L9" s="20">
        <v>7614923</v>
      </c>
      <c r="M9" s="19">
        <v>0</v>
      </c>
      <c r="N9" s="19">
        <v>3849829</v>
      </c>
      <c r="O9" s="20">
        <v>11464752</v>
      </c>
      <c r="P9" s="20">
        <v>3881984</v>
      </c>
      <c r="Q9" s="19">
        <v>4141567</v>
      </c>
      <c r="R9" s="19">
        <v>8299930</v>
      </c>
      <c r="S9" s="20">
        <v>16323481</v>
      </c>
      <c r="T9" s="20">
        <v>2834503</v>
      </c>
      <c r="U9" s="19">
        <v>10985301</v>
      </c>
      <c r="V9" s="19">
        <v>0</v>
      </c>
      <c r="W9" s="18">
        <v>13819804</v>
      </c>
    </row>
    <row r="10" spans="1:23" ht="13" x14ac:dyDescent="0.3">
      <c r="A10" s="24" t="s">
        <v>9</v>
      </c>
      <c r="B10" s="23" t="s">
        <v>575</v>
      </c>
      <c r="C10" s="22" t="s">
        <v>574</v>
      </c>
      <c r="D10" s="20">
        <v>58791930</v>
      </c>
      <c r="E10" s="19">
        <v>109294922</v>
      </c>
      <c r="F10" s="19">
        <v>64363807</v>
      </c>
      <c r="G10" s="21">
        <f>IF(($E10      =0),0,($F10      /$E10      ))</f>
        <v>0.58890025101074683</v>
      </c>
      <c r="H10" s="20">
        <v>1947505</v>
      </c>
      <c r="I10" s="19">
        <v>5896664</v>
      </c>
      <c r="J10" s="19">
        <v>3775981</v>
      </c>
      <c r="K10" s="20">
        <v>11620150</v>
      </c>
      <c r="L10" s="20">
        <v>2059673</v>
      </c>
      <c r="M10" s="19">
        <v>2852888</v>
      </c>
      <c r="N10" s="19">
        <v>9493876</v>
      </c>
      <c r="O10" s="20">
        <v>14406437</v>
      </c>
      <c r="P10" s="20">
        <v>284500</v>
      </c>
      <c r="Q10" s="19">
        <v>6514140</v>
      </c>
      <c r="R10" s="19">
        <v>11566169</v>
      </c>
      <c r="S10" s="20">
        <v>18364809</v>
      </c>
      <c r="T10" s="20">
        <v>3360962</v>
      </c>
      <c r="U10" s="19">
        <v>1683217</v>
      </c>
      <c r="V10" s="19">
        <v>14928232</v>
      </c>
      <c r="W10" s="18">
        <v>19972411</v>
      </c>
    </row>
    <row r="11" spans="1:23" ht="13" x14ac:dyDescent="0.3">
      <c r="A11" s="24" t="s">
        <v>9</v>
      </c>
      <c r="B11" s="23" t="s">
        <v>573</v>
      </c>
      <c r="C11" s="22" t="s">
        <v>572</v>
      </c>
      <c r="D11" s="20">
        <v>114399571</v>
      </c>
      <c r="E11" s="19">
        <v>140768458</v>
      </c>
      <c r="F11" s="19">
        <v>134271679</v>
      </c>
      <c r="G11" s="21">
        <f>IF(($E11      =0),0,($F11      /$E11      ))</f>
        <v>0.95384776467466881</v>
      </c>
      <c r="H11" s="20">
        <v>0</v>
      </c>
      <c r="I11" s="19">
        <v>13048482</v>
      </c>
      <c r="J11" s="19">
        <v>1053915</v>
      </c>
      <c r="K11" s="20">
        <v>14102397</v>
      </c>
      <c r="L11" s="20">
        <v>9556793</v>
      </c>
      <c r="M11" s="19">
        <v>1325495</v>
      </c>
      <c r="N11" s="19">
        <v>4055062</v>
      </c>
      <c r="O11" s="20">
        <v>14937350</v>
      </c>
      <c r="P11" s="20">
        <v>4199583</v>
      </c>
      <c r="Q11" s="19">
        <v>13559501</v>
      </c>
      <c r="R11" s="19">
        <v>17174410</v>
      </c>
      <c r="S11" s="20">
        <v>34933494</v>
      </c>
      <c r="T11" s="20">
        <v>47304235</v>
      </c>
      <c r="U11" s="19">
        <v>15663304</v>
      </c>
      <c r="V11" s="19">
        <v>7330899</v>
      </c>
      <c r="W11" s="18">
        <v>70298438</v>
      </c>
    </row>
    <row r="12" spans="1:23" ht="13" x14ac:dyDescent="0.3">
      <c r="A12" s="24" t="s">
        <v>9</v>
      </c>
      <c r="B12" s="23" t="s">
        <v>571</v>
      </c>
      <c r="C12" s="22" t="s">
        <v>570</v>
      </c>
      <c r="D12" s="20">
        <v>158518240</v>
      </c>
      <c r="E12" s="19">
        <v>232933900</v>
      </c>
      <c r="F12" s="19">
        <v>182114078</v>
      </c>
      <c r="G12" s="21">
        <f>IF(($E12      =0),0,($F12      /$E12      ))</f>
        <v>0.78182728233202636</v>
      </c>
      <c r="H12" s="20">
        <v>3632280</v>
      </c>
      <c r="I12" s="19">
        <v>17795913</v>
      </c>
      <c r="J12" s="19">
        <v>27851540</v>
      </c>
      <c r="K12" s="20">
        <v>49279733</v>
      </c>
      <c r="L12" s="20">
        <v>21288250</v>
      </c>
      <c r="M12" s="19">
        <v>15096141</v>
      </c>
      <c r="N12" s="19">
        <v>25772668</v>
      </c>
      <c r="O12" s="20">
        <v>62157059</v>
      </c>
      <c r="P12" s="20">
        <v>6383656</v>
      </c>
      <c r="Q12" s="19">
        <v>13488997</v>
      </c>
      <c r="R12" s="19">
        <v>13090217</v>
      </c>
      <c r="S12" s="20">
        <v>32962870</v>
      </c>
      <c r="T12" s="20">
        <v>15401367</v>
      </c>
      <c r="U12" s="19">
        <v>6449628</v>
      </c>
      <c r="V12" s="19">
        <v>15863421</v>
      </c>
      <c r="W12" s="18">
        <v>37714416</v>
      </c>
    </row>
    <row r="13" spans="1:23" ht="13" x14ac:dyDescent="0.3">
      <c r="A13" s="24" t="s">
        <v>9</v>
      </c>
      <c r="B13" s="23" t="s">
        <v>569</v>
      </c>
      <c r="C13" s="22" t="s">
        <v>568</v>
      </c>
      <c r="D13" s="20">
        <v>48143077</v>
      </c>
      <c r="E13" s="19">
        <v>47993077</v>
      </c>
      <c r="F13" s="19">
        <v>79813193</v>
      </c>
      <c r="G13" s="21">
        <f>IF(($E13      =0),0,($F13      /$E13      ))</f>
        <v>1.6630147093923566</v>
      </c>
      <c r="H13" s="20">
        <v>35176989</v>
      </c>
      <c r="I13" s="19">
        <v>4799757</v>
      </c>
      <c r="J13" s="19">
        <v>6535271</v>
      </c>
      <c r="K13" s="20">
        <v>46512017</v>
      </c>
      <c r="L13" s="20">
        <v>5305451</v>
      </c>
      <c r="M13" s="19">
        <v>3691538</v>
      </c>
      <c r="N13" s="19">
        <v>7024099</v>
      </c>
      <c r="O13" s="20">
        <v>16021088</v>
      </c>
      <c r="P13" s="20">
        <v>0</v>
      </c>
      <c r="Q13" s="19">
        <v>1286925</v>
      </c>
      <c r="R13" s="19">
        <v>3580156</v>
      </c>
      <c r="S13" s="20">
        <v>4867081</v>
      </c>
      <c r="T13" s="20">
        <v>2644616</v>
      </c>
      <c r="U13" s="19">
        <v>4064423</v>
      </c>
      <c r="V13" s="19">
        <v>5703968</v>
      </c>
      <c r="W13" s="18">
        <v>12413007</v>
      </c>
    </row>
    <row r="14" spans="1:23" ht="13" x14ac:dyDescent="0.3">
      <c r="A14" s="24" t="s">
        <v>9</v>
      </c>
      <c r="B14" s="23" t="s">
        <v>567</v>
      </c>
      <c r="C14" s="22" t="s">
        <v>566</v>
      </c>
      <c r="D14" s="20">
        <v>265462280</v>
      </c>
      <c r="E14" s="19">
        <v>322565180</v>
      </c>
      <c r="F14" s="19">
        <v>139352600</v>
      </c>
      <c r="G14" s="21">
        <f>IF(($E14      =0),0,($F14      /$E14      ))</f>
        <v>0.43201377160423826</v>
      </c>
      <c r="H14" s="20">
        <v>99750</v>
      </c>
      <c r="I14" s="19">
        <v>3562694</v>
      </c>
      <c r="J14" s="19">
        <v>9270605</v>
      </c>
      <c r="K14" s="20">
        <v>12933049</v>
      </c>
      <c r="L14" s="20">
        <v>9105313</v>
      </c>
      <c r="M14" s="19">
        <v>11579007</v>
      </c>
      <c r="N14" s="19">
        <v>10477492</v>
      </c>
      <c r="O14" s="20">
        <v>31161812</v>
      </c>
      <c r="P14" s="20">
        <v>7965530</v>
      </c>
      <c r="Q14" s="19">
        <v>4856928</v>
      </c>
      <c r="R14" s="19">
        <v>10524638</v>
      </c>
      <c r="S14" s="20">
        <v>23347096</v>
      </c>
      <c r="T14" s="20">
        <v>11537158</v>
      </c>
      <c r="U14" s="19">
        <v>11768289</v>
      </c>
      <c r="V14" s="19">
        <v>48605196</v>
      </c>
      <c r="W14" s="18">
        <v>71910643</v>
      </c>
    </row>
    <row r="15" spans="1:23" ht="13" x14ac:dyDescent="0.3">
      <c r="A15" s="24" t="s">
        <v>9</v>
      </c>
      <c r="B15" s="23" t="s">
        <v>565</v>
      </c>
      <c r="C15" s="22" t="s">
        <v>564</v>
      </c>
      <c r="D15" s="20">
        <v>50608547</v>
      </c>
      <c r="E15" s="19">
        <v>51521797</v>
      </c>
      <c r="F15" s="19">
        <v>50601855</v>
      </c>
      <c r="G15" s="21">
        <f>IF(($E15      =0),0,($F15      /$E15      ))</f>
        <v>0.98214460570930784</v>
      </c>
      <c r="H15" s="20">
        <v>117028</v>
      </c>
      <c r="I15" s="19">
        <v>6836971</v>
      </c>
      <c r="J15" s="19">
        <v>7249145</v>
      </c>
      <c r="K15" s="20">
        <v>14203144</v>
      </c>
      <c r="L15" s="20">
        <v>2599131</v>
      </c>
      <c r="M15" s="19">
        <v>5546189</v>
      </c>
      <c r="N15" s="19">
        <v>10126479</v>
      </c>
      <c r="O15" s="20">
        <v>18271799</v>
      </c>
      <c r="P15" s="20">
        <v>961982</v>
      </c>
      <c r="Q15" s="19">
        <v>-2385263</v>
      </c>
      <c r="R15" s="19">
        <v>2627906</v>
      </c>
      <c r="S15" s="20">
        <v>1204625</v>
      </c>
      <c r="T15" s="20">
        <v>0</v>
      </c>
      <c r="U15" s="19">
        <v>13300087</v>
      </c>
      <c r="V15" s="19">
        <v>3622200</v>
      </c>
      <c r="W15" s="18">
        <v>16922287</v>
      </c>
    </row>
    <row r="16" spans="1:23" ht="13" x14ac:dyDescent="0.3">
      <c r="A16" s="24" t="s">
        <v>6</v>
      </c>
      <c r="B16" s="23" t="s">
        <v>563</v>
      </c>
      <c r="C16" s="22" t="s">
        <v>562</v>
      </c>
      <c r="D16" s="20">
        <v>6849100</v>
      </c>
      <c r="E16" s="19">
        <v>10639600</v>
      </c>
      <c r="F16" s="19">
        <v>5179284</v>
      </c>
      <c r="G16" s="21">
        <f>IF(($E16      =0),0,($F16      /$E16      ))</f>
        <v>0.4867931125230272</v>
      </c>
      <c r="H16" s="20">
        <v>0</v>
      </c>
      <c r="I16" s="19">
        <v>105978</v>
      </c>
      <c r="J16" s="19">
        <v>2623624</v>
      </c>
      <c r="K16" s="20">
        <v>2729602</v>
      </c>
      <c r="L16" s="20">
        <v>143958</v>
      </c>
      <c r="M16" s="19">
        <v>3528</v>
      </c>
      <c r="N16" s="19">
        <v>3587</v>
      </c>
      <c r="O16" s="20">
        <v>151073</v>
      </c>
      <c r="P16" s="20">
        <v>0</v>
      </c>
      <c r="Q16" s="19">
        <v>14148</v>
      </c>
      <c r="R16" s="19">
        <v>4274</v>
      </c>
      <c r="S16" s="20">
        <v>18422</v>
      </c>
      <c r="T16" s="20">
        <v>1193272</v>
      </c>
      <c r="U16" s="19">
        <v>889046</v>
      </c>
      <c r="V16" s="19">
        <v>197869</v>
      </c>
      <c r="W16" s="18">
        <v>2280187</v>
      </c>
    </row>
    <row r="17" spans="1:23" ht="14" x14ac:dyDescent="0.3">
      <c r="A17" s="17" t="s">
        <v>0</v>
      </c>
      <c r="B17" s="16" t="s">
        <v>561</v>
      </c>
      <c r="C17" s="15" t="s">
        <v>0</v>
      </c>
      <c r="D17" s="13">
        <f>SUM(D9:D16)</f>
        <v>815639804</v>
      </c>
      <c r="E17" s="12">
        <f>SUM(E9:E16)</f>
        <v>998760400</v>
      </c>
      <c r="F17" s="12">
        <f>SUM(F9:F16)</f>
        <v>734307151</v>
      </c>
      <c r="G17" s="14">
        <f>IF(($E17      =0),0,($F17      /$E17      ))</f>
        <v>0.7352185278871689</v>
      </c>
      <c r="H17" s="13">
        <f>SUM(H9:H16)</f>
        <v>77686045</v>
      </c>
      <c r="I17" s="12">
        <f>SUM(I9:I16)</f>
        <v>48429846</v>
      </c>
      <c r="J17" s="12">
        <f>SUM(J9:J16)</f>
        <v>62266819</v>
      </c>
      <c r="K17" s="13">
        <f>SUM(K9:K16)</f>
        <v>188382710</v>
      </c>
      <c r="L17" s="13">
        <f>SUM(L9:L16)</f>
        <v>57673492</v>
      </c>
      <c r="M17" s="12">
        <f>SUM(M9:M16)</f>
        <v>40094786</v>
      </c>
      <c r="N17" s="12">
        <f>SUM(N9:N16)</f>
        <v>70803092</v>
      </c>
      <c r="O17" s="13">
        <f>SUM(O9:O16)</f>
        <v>168571370</v>
      </c>
      <c r="P17" s="13">
        <f>SUM(P9:P16)</f>
        <v>23677235</v>
      </c>
      <c r="Q17" s="12">
        <f>SUM(Q9:Q16)</f>
        <v>41476943</v>
      </c>
      <c r="R17" s="12">
        <f>SUM(R9:R16)</f>
        <v>66867700</v>
      </c>
      <c r="S17" s="13">
        <f>SUM(S9:S16)</f>
        <v>132021878</v>
      </c>
      <c r="T17" s="13">
        <f>SUM(T9:T16)</f>
        <v>84276113</v>
      </c>
      <c r="U17" s="12">
        <f>SUM(U9:U16)</f>
        <v>64803295</v>
      </c>
      <c r="V17" s="12">
        <f>SUM(V9:V16)</f>
        <v>96251785</v>
      </c>
      <c r="W17" s="11">
        <f>SUM(W9:W16)</f>
        <v>245331193</v>
      </c>
    </row>
    <row r="18" spans="1:23" ht="13" x14ac:dyDescent="0.3">
      <c r="A18" s="24" t="s">
        <v>9</v>
      </c>
      <c r="B18" s="23" t="s">
        <v>560</v>
      </c>
      <c r="C18" s="22" t="s">
        <v>559</v>
      </c>
      <c r="D18" s="20">
        <v>127591613</v>
      </c>
      <c r="E18" s="19">
        <v>145293735</v>
      </c>
      <c r="F18" s="19">
        <v>153046319</v>
      </c>
      <c r="G18" s="21">
        <f>IF(($E18      =0),0,($F18      /$E18      ))</f>
        <v>1.0533580061108623</v>
      </c>
      <c r="H18" s="20">
        <v>15742175</v>
      </c>
      <c r="I18" s="19">
        <v>5367949</v>
      </c>
      <c r="J18" s="19">
        <v>10896775</v>
      </c>
      <c r="K18" s="20">
        <v>32006899</v>
      </c>
      <c r="L18" s="20">
        <v>22366976</v>
      </c>
      <c r="M18" s="19">
        <v>18093495</v>
      </c>
      <c r="N18" s="19">
        <v>17012688</v>
      </c>
      <c r="O18" s="20">
        <v>57473159</v>
      </c>
      <c r="P18" s="20">
        <v>9895048</v>
      </c>
      <c r="Q18" s="19">
        <v>0</v>
      </c>
      <c r="R18" s="19">
        <v>13677069</v>
      </c>
      <c r="S18" s="20">
        <v>23572117</v>
      </c>
      <c r="T18" s="20">
        <v>3631029</v>
      </c>
      <c r="U18" s="19">
        <v>5740637</v>
      </c>
      <c r="V18" s="19">
        <v>30622478</v>
      </c>
      <c r="W18" s="18">
        <v>39994144</v>
      </c>
    </row>
    <row r="19" spans="1:23" ht="13" x14ac:dyDescent="0.3">
      <c r="A19" s="24" t="s">
        <v>9</v>
      </c>
      <c r="B19" s="23" t="s">
        <v>558</v>
      </c>
      <c r="C19" s="22" t="s">
        <v>557</v>
      </c>
      <c r="D19" s="20">
        <v>252618890</v>
      </c>
      <c r="E19" s="19">
        <v>266237738</v>
      </c>
      <c r="F19" s="19">
        <v>235950489</v>
      </c>
      <c r="G19" s="21">
        <f>IF(($E19      =0),0,($F19      /$E19      ))</f>
        <v>0.88623983501542525</v>
      </c>
      <c r="H19" s="20">
        <v>5253891</v>
      </c>
      <c r="I19" s="19">
        <v>21486195</v>
      </c>
      <c r="J19" s="19">
        <v>23028810</v>
      </c>
      <c r="K19" s="20">
        <v>49768896</v>
      </c>
      <c r="L19" s="20">
        <v>27679236</v>
      </c>
      <c r="M19" s="19">
        <v>21706605</v>
      </c>
      <c r="N19" s="19">
        <v>15415242</v>
      </c>
      <c r="O19" s="20">
        <v>64801083</v>
      </c>
      <c r="P19" s="20">
        <v>14092403</v>
      </c>
      <c r="Q19" s="19">
        <v>13443076</v>
      </c>
      <c r="R19" s="19">
        <v>21095038</v>
      </c>
      <c r="S19" s="20">
        <v>48630517</v>
      </c>
      <c r="T19" s="20">
        <v>20366156</v>
      </c>
      <c r="U19" s="19">
        <v>32148101</v>
      </c>
      <c r="V19" s="19">
        <v>20235736</v>
      </c>
      <c r="W19" s="18">
        <v>72749993</v>
      </c>
    </row>
    <row r="20" spans="1:23" ht="13" x14ac:dyDescent="0.3">
      <c r="A20" s="24" t="s">
        <v>9</v>
      </c>
      <c r="B20" s="23" t="s">
        <v>556</v>
      </c>
      <c r="C20" s="22" t="s">
        <v>555</v>
      </c>
      <c r="D20" s="20">
        <v>45276875</v>
      </c>
      <c r="E20" s="19">
        <v>62056146</v>
      </c>
      <c r="F20" s="19">
        <v>40247715</v>
      </c>
      <c r="G20" s="21">
        <f>IF(($E20      =0),0,($F20      /$E20      ))</f>
        <v>0.64856936168739843</v>
      </c>
      <c r="H20" s="20">
        <v>3508502</v>
      </c>
      <c r="I20" s="19">
        <v>3164413</v>
      </c>
      <c r="J20" s="19">
        <v>7549421</v>
      </c>
      <c r="K20" s="20">
        <v>14222336</v>
      </c>
      <c r="L20" s="20">
        <v>2026699</v>
      </c>
      <c r="M20" s="19">
        <v>5729835</v>
      </c>
      <c r="N20" s="19">
        <v>3934700</v>
      </c>
      <c r="O20" s="20">
        <v>11691234</v>
      </c>
      <c r="P20" s="20">
        <v>114413</v>
      </c>
      <c r="Q20" s="19">
        <v>1391894</v>
      </c>
      <c r="R20" s="19">
        <v>1984517</v>
      </c>
      <c r="S20" s="20">
        <v>3490824</v>
      </c>
      <c r="T20" s="20">
        <v>2725734</v>
      </c>
      <c r="U20" s="19">
        <v>3991610</v>
      </c>
      <c r="V20" s="19">
        <v>4125977</v>
      </c>
      <c r="W20" s="18">
        <v>10843321</v>
      </c>
    </row>
    <row r="21" spans="1:23" ht="13" x14ac:dyDescent="0.3">
      <c r="A21" s="24" t="s">
        <v>9</v>
      </c>
      <c r="B21" s="23" t="s">
        <v>554</v>
      </c>
      <c r="C21" s="22" t="s">
        <v>553</v>
      </c>
      <c r="D21" s="20">
        <v>92121850</v>
      </c>
      <c r="E21" s="19">
        <v>93733990</v>
      </c>
      <c r="F21" s="19">
        <v>72899649</v>
      </c>
      <c r="G21" s="21">
        <f>IF(($E21      =0),0,($F21      /$E21      ))</f>
        <v>0.77772907138595082</v>
      </c>
      <c r="H21" s="20">
        <v>245265</v>
      </c>
      <c r="I21" s="19">
        <v>3905640</v>
      </c>
      <c r="J21" s="19">
        <v>6986949</v>
      </c>
      <c r="K21" s="20">
        <v>11137854</v>
      </c>
      <c r="L21" s="20">
        <v>5407384</v>
      </c>
      <c r="M21" s="19">
        <v>8518334</v>
      </c>
      <c r="N21" s="19">
        <v>9836666</v>
      </c>
      <c r="O21" s="20">
        <v>23762384</v>
      </c>
      <c r="P21" s="20">
        <v>2692628</v>
      </c>
      <c r="Q21" s="19">
        <v>8585335</v>
      </c>
      <c r="R21" s="19">
        <v>6278482</v>
      </c>
      <c r="S21" s="20">
        <v>17556445</v>
      </c>
      <c r="T21" s="20">
        <v>1714335</v>
      </c>
      <c r="U21" s="19">
        <v>7460907</v>
      </c>
      <c r="V21" s="19">
        <v>11267724</v>
      </c>
      <c r="W21" s="18">
        <v>20442966</v>
      </c>
    </row>
    <row r="22" spans="1:23" ht="13" x14ac:dyDescent="0.3">
      <c r="A22" s="24" t="s">
        <v>9</v>
      </c>
      <c r="B22" s="23" t="s">
        <v>552</v>
      </c>
      <c r="C22" s="22" t="s">
        <v>551</v>
      </c>
      <c r="D22" s="20">
        <v>49637253</v>
      </c>
      <c r="E22" s="19">
        <v>46400770</v>
      </c>
      <c r="F22" s="19">
        <v>42695385</v>
      </c>
      <c r="G22" s="21">
        <f>IF(($E22      =0),0,($F22      /$E22      ))</f>
        <v>0.920143889853552</v>
      </c>
      <c r="H22" s="20">
        <v>2720885</v>
      </c>
      <c r="I22" s="19">
        <v>3120757</v>
      </c>
      <c r="J22" s="19">
        <v>6862335</v>
      </c>
      <c r="K22" s="20">
        <v>12703977</v>
      </c>
      <c r="L22" s="20">
        <v>5264983</v>
      </c>
      <c r="M22" s="19">
        <v>3125336</v>
      </c>
      <c r="N22" s="19">
        <v>2415323</v>
      </c>
      <c r="O22" s="20">
        <v>10805642</v>
      </c>
      <c r="P22" s="20">
        <v>3473939</v>
      </c>
      <c r="Q22" s="19">
        <v>3567362</v>
      </c>
      <c r="R22" s="19">
        <v>4200174</v>
      </c>
      <c r="S22" s="20">
        <v>11241475</v>
      </c>
      <c r="T22" s="20">
        <v>1317019</v>
      </c>
      <c r="U22" s="19">
        <v>3810160</v>
      </c>
      <c r="V22" s="19">
        <v>2817112</v>
      </c>
      <c r="W22" s="18">
        <v>7944291</v>
      </c>
    </row>
    <row r="23" spans="1:23" ht="13" x14ac:dyDescent="0.3">
      <c r="A23" s="24" t="s">
        <v>9</v>
      </c>
      <c r="B23" s="23" t="s">
        <v>550</v>
      </c>
      <c r="C23" s="22" t="s">
        <v>549</v>
      </c>
      <c r="D23" s="20">
        <v>72624483</v>
      </c>
      <c r="E23" s="19">
        <v>107502741</v>
      </c>
      <c r="F23" s="19">
        <v>77984214</v>
      </c>
      <c r="G23" s="21">
        <f>IF(($E23      =0),0,($F23      /$E23      ))</f>
        <v>0.72541605241488682</v>
      </c>
      <c r="H23" s="20">
        <v>1852530</v>
      </c>
      <c r="I23" s="19">
        <v>13342705</v>
      </c>
      <c r="J23" s="19">
        <v>13635683</v>
      </c>
      <c r="K23" s="20">
        <v>28830918</v>
      </c>
      <c r="L23" s="20">
        <v>7045187</v>
      </c>
      <c r="M23" s="19">
        <v>6048446</v>
      </c>
      <c r="N23" s="19">
        <v>5995303</v>
      </c>
      <c r="O23" s="20">
        <v>19088936</v>
      </c>
      <c r="P23" s="20">
        <v>3673425</v>
      </c>
      <c r="Q23" s="19">
        <v>1479721</v>
      </c>
      <c r="R23" s="19">
        <v>4028780</v>
      </c>
      <c r="S23" s="20">
        <v>9181926</v>
      </c>
      <c r="T23" s="20">
        <v>10426454</v>
      </c>
      <c r="U23" s="19">
        <v>4521510</v>
      </c>
      <c r="V23" s="19">
        <v>5934470</v>
      </c>
      <c r="W23" s="18">
        <v>20882434</v>
      </c>
    </row>
    <row r="24" spans="1:23" ht="13" x14ac:dyDescent="0.3">
      <c r="A24" s="24" t="s">
        <v>6</v>
      </c>
      <c r="B24" s="23" t="s">
        <v>548</v>
      </c>
      <c r="C24" s="22" t="s">
        <v>547</v>
      </c>
      <c r="D24" s="20">
        <v>533155331</v>
      </c>
      <c r="E24" s="19">
        <v>556961429</v>
      </c>
      <c r="F24" s="19">
        <v>428040937</v>
      </c>
      <c r="G24" s="21">
        <f>IF(($E24      =0),0,($F24      /$E24      ))</f>
        <v>0.76852886880969273</v>
      </c>
      <c r="H24" s="20">
        <v>35403108</v>
      </c>
      <c r="I24" s="19">
        <v>19304971</v>
      </c>
      <c r="J24" s="19">
        <v>47795593</v>
      </c>
      <c r="K24" s="20">
        <v>102503672</v>
      </c>
      <c r="L24" s="20">
        <v>50810648</v>
      </c>
      <c r="M24" s="19">
        <v>20463692</v>
      </c>
      <c r="N24" s="19">
        <v>94064260</v>
      </c>
      <c r="O24" s="20">
        <v>165338600</v>
      </c>
      <c r="P24" s="20">
        <v>3216726</v>
      </c>
      <c r="Q24" s="19">
        <v>41529798</v>
      </c>
      <c r="R24" s="19">
        <v>34647438</v>
      </c>
      <c r="S24" s="20">
        <v>79393962</v>
      </c>
      <c r="T24" s="20">
        <v>34402652</v>
      </c>
      <c r="U24" s="19">
        <v>14891356</v>
      </c>
      <c r="V24" s="19">
        <v>31510695</v>
      </c>
      <c r="W24" s="18">
        <v>80804703</v>
      </c>
    </row>
    <row r="25" spans="1:23" ht="14" x14ac:dyDescent="0.3">
      <c r="A25" s="17" t="s">
        <v>0</v>
      </c>
      <c r="B25" s="16" t="s">
        <v>546</v>
      </c>
      <c r="C25" s="15" t="s">
        <v>0</v>
      </c>
      <c r="D25" s="13">
        <f>SUM(D18:D24)</f>
        <v>1173026295</v>
      </c>
      <c r="E25" s="12">
        <f>SUM(E18:E24)</f>
        <v>1278186549</v>
      </c>
      <c r="F25" s="12">
        <f>SUM(F18:F24)</f>
        <v>1050864708</v>
      </c>
      <c r="G25" s="14">
        <f>IF(($E25      =0),0,($F25      /$E25      ))</f>
        <v>0.82215284523386112</v>
      </c>
      <c r="H25" s="13">
        <f>SUM(H18:H24)</f>
        <v>64726356</v>
      </c>
      <c r="I25" s="12">
        <f>SUM(I18:I24)</f>
        <v>69692630</v>
      </c>
      <c r="J25" s="12">
        <f>SUM(J18:J24)</f>
        <v>116755566</v>
      </c>
      <c r="K25" s="13">
        <f>SUM(K18:K24)</f>
        <v>251174552</v>
      </c>
      <c r="L25" s="13">
        <f>SUM(L18:L24)</f>
        <v>120601113</v>
      </c>
      <c r="M25" s="12">
        <f>SUM(M18:M24)</f>
        <v>83685743</v>
      </c>
      <c r="N25" s="12">
        <f>SUM(N18:N24)</f>
        <v>148674182</v>
      </c>
      <c r="O25" s="13">
        <f>SUM(O18:O24)</f>
        <v>352961038</v>
      </c>
      <c r="P25" s="13">
        <f>SUM(P18:P24)</f>
        <v>37158582</v>
      </c>
      <c r="Q25" s="12">
        <f>SUM(Q18:Q24)</f>
        <v>69997186</v>
      </c>
      <c r="R25" s="12">
        <f>SUM(R18:R24)</f>
        <v>85911498</v>
      </c>
      <c r="S25" s="13">
        <f>SUM(S18:S24)</f>
        <v>193067266</v>
      </c>
      <c r="T25" s="13">
        <f>SUM(T18:T24)</f>
        <v>74583379</v>
      </c>
      <c r="U25" s="12">
        <f>SUM(U18:U24)</f>
        <v>72564281</v>
      </c>
      <c r="V25" s="12">
        <f>SUM(V18:V24)</f>
        <v>106514192</v>
      </c>
      <c r="W25" s="11">
        <f>SUM(W18:W24)</f>
        <v>253661852</v>
      </c>
    </row>
    <row r="26" spans="1:23" ht="13" x14ac:dyDescent="0.3">
      <c r="A26" s="24" t="s">
        <v>9</v>
      </c>
      <c r="B26" s="23" t="s">
        <v>545</v>
      </c>
      <c r="C26" s="22" t="s">
        <v>544</v>
      </c>
      <c r="D26" s="20">
        <v>31734000</v>
      </c>
      <c r="E26" s="19">
        <v>31734000</v>
      </c>
      <c r="F26" s="19">
        <v>100808396</v>
      </c>
      <c r="G26" s="21">
        <f>IF(($E26      =0),0,($F26      /$E26      ))</f>
        <v>3.1766684313354761</v>
      </c>
      <c r="H26" s="20">
        <v>49956428</v>
      </c>
      <c r="I26" s="19">
        <v>-9217349</v>
      </c>
      <c r="J26" s="19">
        <v>5085966</v>
      </c>
      <c r="K26" s="20">
        <v>45825045</v>
      </c>
      <c r="L26" s="20">
        <v>3889162</v>
      </c>
      <c r="M26" s="19">
        <v>4211520</v>
      </c>
      <c r="N26" s="19">
        <v>2613429</v>
      </c>
      <c r="O26" s="20">
        <v>10714111</v>
      </c>
      <c r="P26" s="20">
        <v>1768544</v>
      </c>
      <c r="Q26" s="19">
        <v>30042803</v>
      </c>
      <c r="R26" s="19">
        <v>4128642</v>
      </c>
      <c r="S26" s="20">
        <v>35939989</v>
      </c>
      <c r="T26" s="20">
        <v>5005759</v>
      </c>
      <c r="U26" s="19">
        <v>2651628</v>
      </c>
      <c r="V26" s="19">
        <v>671864</v>
      </c>
      <c r="W26" s="18">
        <v>8329251</v>
      </c>
    </row>
    <row r="27" spans="1:23" ht="13" x14ac:dyDescent="0.3">
      <c r="A27" s="24" t="s">
        <v>9</v>
      </c>
      <c r="B27" s="23" t="s">
        <v>543</v>
      </c>
      <c r="C27" s="22" t="s">
        <v>542</v>
      </c>
      <c r="D27" s="20">
        <v>130438309</v>
      </c>
      <c r="E27" s="19">
        <v>115880834</v>
      </c>
      <c r="F27" s="19">
        <v>64207997</v>
      </c>
      <c r="G27" s="21">
        <f>IF(($E27      =0),0,($F27      /$E27      ))</f>
        <v>0.55408642468002944</v>
      </c>
      <c r="H27" s="20">
        <v>264225</v>
      </c>
      <c r="I27" s="19">
        <v>5905617</v>
      </c>
      <c r="J27" s="19">
        <v>5910904</v>
      </c>
      <c r="K27" s="20">
        <v>12080746</v>
      </c>
      <c r="L27" s="20">
        <v>8602856</v>
      </c>
      <c r="M27" s="19">
        <v>3864518</v>
      </c>
      <c r="N27" s="19">
        <v>15062656</v>
      </c>
      <c r="O27" s="20">
        <v>27530030</v>
      </c>
      <c r="P27" s="20">
        <v>1757889</v>
      </c>
      <c r="Q27" s="19">
        <v>5812301</v>
      </c>
      <c r="R27" s="19">
        <v>3331919</v>
      </c>
      <c r="S27" s="20">
        <v>10902109</v>
      </c>
      <c r="T27" s="20">
        <v>6889930</v>
      </c>
      <c r="U27" s="19">
        <v>4632027</v>
      </c>
      <c r="V27" s="19">
        <v>2173155</v>
      </c>
      <c r="W27" s="18">
        <v>13695112</v>
      </c>
    </row>
    <row r="28" spans="1:23" ht="13" x14ac:dyDescent="0.3">
      <c r="A28" s="24" t="s">
        <v>9</v>
      </c>
      <c r="B28" s="23" t="s">
        <v>541</v>
      </c>
      <c r="C28" s="22" t="s">
        <v>540</v>
      </c>
      <c r="D28" s="20">
        <v>174617382</v>
      </c>
      <c r="E28" s="19">
        <v>111359163</v>
      </c>
      <c r="F28" s="19">
        <v>95782903</v>
      </c>
      <c r="G28" s="21">
        <f>IF(($E28      =0),0,($F28      /$E28      ))</f>
        <v>0.86012592425824896</v>
      </c>
      <c r="H28" s="20">
        <v>2799797</v>
      </c>
      <c r="I28" s="19">
        <v>9405267</v>
      </c>
      <c r="J28" s="19">
        <v>6666910</v>
      </c>
      <c r="K28" s="20">
        <v>18871974</v>
      </c>
      <c r="L28" s="20">
        <v>24207389</v>
      </c>
      <c r="M28" s="19">
        <v>7198663</v>
      </c>
      <c r="N28" s="19">
        <v>10808424</v>
      </c>
      <c r="O28" s="20">
        <v>42214476</v>
      </c>
      <c r="P28" s="20">
        <v>4776276</v>
      </c>
      <c r="Q28" s="19">
        <v>2443466</v>
      </c>
      <c r="R28" s="19">
        <v>4424724</v>
      </c>
      <c r="S28" s="20">
        <v>11644466</v>
      </c>
      <c r="T28" s="20">
        <v>3168603</v>
      </c>
      <c r="U28" s="19">
        <v>13228924</v>
      </c>
      <c r="V28" s="19">
        <v>6654460</v>
      </c>
      <c r="W28" s="18">
        <v>23051987</v>
      </c>
    </row>
    <row r="29" spans="1:23" ht="13" x14ac:dyDescent="0.3">
      <c r="A29" s="24" t="s">
        <v>9</v>
      </c>
      <c r="B29" s="23" t="s">
        <v>539</v>
      </c>
      <c r="C29" s="22" t="s">
        <v>538</v>
      </c>
      <c r="D29" s="20">
        <v>126403376</v>
      </c>
      <c r="E29" s="19">
        <v>113351721</v>
      </c>
      <c r="F29" s="19">
        <v>102590390</v>
      </c>
      <c r="G29" s="21">
        <f>IF(($E29      =0),0,($F29      /$E29      ))</f>
        <v>0.90506248246552867</v>
      </c>
      <c r="H29" s="20">
        <v>9594269</v>
      </c>
      <c r="I29" s="19">
        <v>19245836</v>
      </c>
      <c r="J29" s="19">
        <v>13090595</v>
      </c>
      <c r="K29" s="20">
        <v>41930700</v>
      </c>
      <c r="L29" s="20">
        <v>2524465</v>
      </c>
      <c r="M29" s="19">
        <v>13973791</v>
      </c>
      <c r="N29" s="19">
        <v>14143466</v>
      </c>
      <c r="O29" s="20">
        <v>30641722</v>
      </c>
      <c r="P29" s="20">
        <v>12543649</v>
      </c>
      <c r="Q29" s="19">
        <v>6960323</v>
      </c>
      <c r="R29" s="19">
        <v>8292717</v>
      </c>
      <c r="S29" s="20">
        <v>27796689</v>
      </c>
      <c r="T29" s="20">
        <v>2193280</v>
      </c>
      <c r="U29" s="19">
        <v>0</v>
      </c>
      <c r="V29" s="19">
        <v>27999</v>
      </c>
      <c r="W29" s="18">
        <v>2221279</v>
      </c>
    </row>
    <row r="30" spans="1:23" ht="13" x14ac:dyDescent="0.3">
      <c r="A30" s="24" t="s">
        <v>9</v>
      </c>
      <c r="B30" s="23" t="s">
        <v>537</v>
      </c>
      <c r="C30" s="22" t="s">
        <v>536</v>
      </c>
      <c r="D30" s="20">
        <v>75544148</v>
      </c>
      <c r="E30" s="19">
        <v>84033942</v>
      </c>
      <c r="F30" s="19">
        <v>155584865</v>
      </c>
      <c r="G30" s="21">
        <f>IF(($E30      =0),0,($F30      /$E30      ))</f>
        <v>1.8514526546904106</v>
      </c>
      <c r="H30" s="20">
        <v>90869650</v>
      </c>
      <c r="I30" s="19">
        <v>3690851</v>
      </c>
      <c r="J30" s="19">
        <v>3155419</v>
      </c>
      <c r="K30" s="20">
        <v>97715920</v>
      </c>
      <c r="L30" s="20">
        <v>6715277</v>
      </c>
      <c r="M30" s="19">
        <v>5516593</v>
      </c>
      <c r="N30" s="19">
        <v>17327143</v>
      </c>
      <c r="O30" s="20">
        <v>29559013</v>
      </c>
      <c r="P30" s="20">
        <v>4963393</v>
      </c>
      <c r="Q30" s="19">
        <v>3565626</v>
      </c>
      <c r="R30" s="19">
        <v>12099160</v>
      </c>
      <c r="S30" s="20">
        <v>20628179</v>
      </c>
      <c r="T30" s="20">
        <v>-501668</v>
      </c>
      <c r="U30" s="19">
        <v>3768019</v>
      </c>
      <c r="V30" s="19">
        <v>4415402</v>
      </c>
      <c r="W30" s="18">
        <v>7681753</v>
      </c>
    </row>
    <row r="31" spans="1:23" ht="13" x14ac:dyDescent="0.3">
      <c r="A31" s="24" t="s">
        <v>9</v>
      </c>
      <c r="B31" s="23" t="s">
        <v>535</v>
      </c>
      <c r="C31" s="22" t="s">
        <v>534</v>
      </c>
      <c r="D31" s="20">
        <v>126040260</v>
      </c>
      <c r="E31" s="19">
        <v>152704154</v>
      </c>
      <c r="F31" s="19">
        <v>114105623</v>
      </c>
      <c r="G31" s="21">
        <f>IF(($E31      =0),0,($F31      /$E31      ))</f>
        <v>0.74723326125103318</v>
      </c>
      <c r="H31" s="20">
        <v>2147604</v>
      </c>
      <c r="I31" s="19">
        <v>10983902</v>
      </c>
      <c r="J31" s="19">
        <v>8522283</v>
      </c>
      <c r="K31" s="20">
        <v>21653789</v>
      </c>
      <c r="L31" s="20">
        <v>9634432</v>
      </c>
      <c r="M31" s="19">
        <v>7672383</v>
      </c>
      <c r="N31" s="19">
        <v>16936937</v>
      </c>
      <c r="O31" s="20">
        <v>34243752</v>
      </c>
      <c r="P31" s="20">
        <v>4535389</v>
      </c>
      <c r="Q31" s="19">
        <v>14751082</v>
      </c>
      <c r="R31" s="19">
        <v>18169859</v>
      </c>
      <c r="S31" s="20">
        <v>37456330</v>
      </c>
      <c r="T31" s="20">
        <v>5460162</v>
      </c>
      <c r="U31" s="19">
        <v>9700948</v>
      </c>
      <c r="V31" s="19">
        <v>5590642</v>
      </c>
      <c r="W31" s="18">
        <v>20751752</v>
      </c>
    </row>
    <row r="32" spans="1:23" ht="13" x14ac:dyDescent="0.3">
      <c r="A32" s="24" t="s">
        <v>6</v>
      </c>
      <c r="B32" s="23" t="s">
        <v>533</v>
      </c>
      <c r="C32" s="22" t="s">
        <v>532</v>
      </c>
      <c r="D32" s="20">
        <v>367951198</v>
      </c>
      <c r="E32" s="19">
        <v>378423610</v>
      </c>
      <c r="F32" s="19">
        <v>419914826</v>
      </c>
      <c r="G32" s="21">
        <f>IF(($E32      =0),0,($F32      /$E32      ))</f>
        <v>1.1096422498585645</v>
      </c>
      <c r="H32" s="20">
        <v>32164047</v>
      </c>
      <c r="I32" s="19">
        <v>26756989</v>
      </c>
      <c r="J32" s="19">
        <v>41774860</v>
      </c>
      <c r="K32" s="20">
        <v>100695896</v>
      </c>
      <c r="L32" s="20">
        <v>59480808</v>
      </c>
      <c r="M32" s="19">
        <v>62877548</v>
      </c>
      <c r="N32" s="19">
        <v>74292197</v>
      </c>
      <c r="O32" s="20">
        <v>196650553</v>
      </c>
      <c r="P32" s="20">
        <v>9591943</v>
      </c>
      <c r="Q32" s="19">
        <v>21957905</v>
      </c>
      <c r="R32" s="19">
        <v>65986766</v>
      </c>
      <c r="S32" s="20">
        <v>97536614</v>
      </c>
      <c r="T32" s="20">
        <v>31958124</v>
      </c>
      <c r="U32" s="19">
        <v>14533079</v>
      </c>
      <c r="V32" s="19">
        <v>-21459440</v>
      </c>
      <c r="W32" s="18">
        <v>25031763</v>
      </c>
    </row>
    <row r="33" spans="1:23" ht="14" x14ac:dyDescent="0.3">
      <c r="A33" s="17" t="s">
        <v>0</v>
      </c>
      <c r="B33" s="16" t="s">
        <v>531</v>
      </c>
      <c r="C33" s="15" t="s">
        <v>0</v>
      </c>
      <c r="D33" s="13">
        <f>SUM(D26:D32)</f>
        <v>1032728673</v>
      </c>
      <c r="E33" s="12">
        <f>SUM(E26:E32)</f>
        <v>987487424</v>
      </c>
      <c r="F33" s="12">
        <f>SUM(F26:F32)</f>
        <v>1052995000</v>
      </c>
      <c r="G33" s="14">
        <f>IF(($E33      =0),0,($F33      /$E33      ))</f>
        <v>1.0663376306451069</v>
      </c>
      <c r="H33" s="13">
        <f>SUM(H26:H32)</f>
        <v>187796020</v>
      </c>
      <c r="I33" s="12">
        <f>SUM(I26:I32)</f>
        <v>66771113</v>
      </c>
      <c r="J33" s="12">
        <f>SUM(J26:J32)</f>
        <v>84206937</v>
      </c>
      <c r="K33" s="13">
        <f>SUM(K26:K32)</f>
        <v>338774070</v>
      </c>
      <c r="L33" s="13">
        <f>SUM(L26:L32)</f>
        <v>115054389</v>
      </c>
      <c r="M33" s="12">
        <f>SUM(M26:M32)</f>
        <v>105315016</v>
      </c>
      <c r="N33" s="12">
        <f>SUM(N26:N32)</f>
        <v>151184252</v>
      </c>
      <c r="O33" s="13">
        <f>SUM(O26:O32)</f>
        <v>371553657</v>
      </c>
      <c r="P33" s="13">
        <f>SUM(P26:P32)</f>
        <v>39937083</v>
      </c>
      <c r="Q33" s="12">
        <f>SUM(Q26:Q32)</f>
        <v>85533506</v>
      </c>
      <c r="R33" s="12">
        <f>SUM(R26:R32)</f>
        <v>116433787</v>
      </c>
      <c r="S33" s="13">
        <f>SUM(S26:S32)</f>
        <v>241904376</v>
      </c>
      <c r="T33" s="13">
        <f>SUM(T26:T32)</f>
        <v>54174190</v>
      </c>
      <c r="U33" s="12">
        <f>SUM(U26:U32)</f>
        <v>48514625</v>
      </c>
      <c r="V33" s="12">
        <f>SUM(V26:V32)</f>
        <v>-1925918</v>
      </c>
      <c r="W33" s="11">
        <f>SUM(W26:W32)</f>
        <v>100762897</v>
      </c>
    </row>
    <row r="34" spans="1:23" ht="13" x14ac:dyDescent="0.3">
      <c r="A34" s="24" t="s">
        <v>9</v>
      </c>
      <c r="B34" s="23" t="s">
        <v>530</v>
      </c>
      <c r="C34" s="22" t="s">
        <v>529</v>
      </c>
      <c r="D34" s="20">
        <v>60339060</v>
      </c>
      <c r="E34" s="19">
        <v>73371800</v>
      </c>
      <c r="F34" s="19">
        <v>49624018</v>
      </c>
      <c r="G34" s="21">
        <f>IF(($E34      =0),0,($F34      /$E34      ))</f>
        <v>0.67633638536876561</v>
      </c>
      <c r="H34" s="20">
        <v>4901716</v>
      </c>
      <c r="I34" s="19">
        <v>7355611</v>
      </c>
      <c r="J34" s="19">
        <v>2774410</v>
      </c>
      <c r="K34" s="20">
        <v>15031737</v>
      </c>
      <c r="L34" s="20">
        <v>10004136</v>
      </c>
      <c r="M34" s="19">
        <v>2899470</v>
      </c>
      <c r="N34" s="19">
        <v>5506153</v>
      </c>
      <c r="O34" s="20">
        <v>18409759</v>
      </c>
      <c r="P34" s="20">
        <v>1101101</v>
      </c>
      <c r="Q34" s="19">
        <v>2028143</v>
      </c>
      <c r="R34" s="19">
        <v>1535996</v>
      </c>
      <c r="S34" s="20">
        <v>4665240</v>
      </c>
      <c r="T34" s="20">
        <v>2290771</v>
      </c>
      <c r="U34" s="19">
        <v>545686</v>
      </c>
      <c r="V34" s="19">
        <v>8680825</v>
      </c>
      <c r="W34" s="18">
        <v>11517282</v>
      </c>
    </row>
    <row r="35" spans="1:23" ht="13" x14ac:dyDescent="0.3">
      <c r="A35" s="24" t="s">
        <v>9</v>
      </c>
      <c r="B35" s="23" t="s">
        <v>528</v>
      </c>
      <c r="C35" s="22" t="s">
        <v>527</v>
      </c>
      <c r="D35" s="20">
        <v>135991073</v>
      </c>
      <c r="E35" s="19">
        <v>133770382</v>
      </c>
      <c r="F35" s="19">
        <v>107500542</v>
      </c>
      <c r="G35" s="21">
        <f>IF(($E35      =0),0,($F35      /$E35      ))</f>
        <v>0.80361990743212497</v>
      </c>
      <c r="H35" s="20">
        <v>2859578</v>
      </c>
      <c r="I35" s="19">
        <v>6998384</v>
      </c>
      <c r="J35" s="19">
        <v>8476054</v>
      </c>
      <c r="K35" s="20">
        <v>18334016</v>
      </c>
      <c r="L35" s="20">
        <v>18754218</v>
      </c>
      <c r="M35" s="19">
        <v>4071535</v>
      </c>
      <c r="N35" s="19">
        <v>12962443</v>
      </c>
      <c r="O35" s="20">
        <v>35788196</v>
      </c>
      <c r="P35" s="20">
        <v>15190698</v>
      </c>
      <c r="Q35" s="19">
        <v>3289235</v>
      </c>
      <c r="R35" s="19">
        <v>4053233</v>
      </c>
      <c r="S35" s="20">
        <v>22533166</v>
      </c>
      <c r="T35" s="20">
        <v>7037566</v>
      </c>
      <c r="U35" s="19">
        <v>6552685</v>
      </c>
      <c r="V35" s="19">
        <v>17254913</v>
      </c>
      <c r="W35" s="18">
        <v>30845164</v>
      </c>
    </row>
    <row r="36" spans="1:23" ht="13" x14ac:dyDescent="0.3">
      <c r="A36" s="24" t="s">
        <v>9</v>
      </c>
      <c r="B36" s="23" t="s">
        <v>526</v>
      </c>
      <c r="C36" s="22" t="s">
        <v>525</v>
      </c>
      <c r="D36" s="20">
        <v>39919855</v>
      </c>
      <c r="E36" s="19">
        <v>50687246</v>
      </c>
      <c r="F36" s="19">
        <v>33368120</v>
      </c>
      <c r="G36" s="21">
        <f>IF(($E36      =0),0,($F36      /$E36      ))</f>
        <v>0.65831392772848618</v>
      </c>
      <c r="H36" s="20">
        <v>2700085</v>
      </c>
      <c r="I36" s="19">
        <v>515150</v>
      </c>
      <c r="J36" s="19">
        <v>1980130</v>
      </c>
      <c r="K36" s="20">
        <v>5195365</v>
      </c>
      <c r="L36" s="20">
        <v>5707127</v>
      </c>
      <c r="M36" s="19">
        <v>5979847</v>
      </c>
      <c r="N36" s="19">
        <v>1544568</v>
      </c>
      <c r="O36" s="20">
        <v>13231542</v>
      </c>
      <c r="P36" s="20">
        <v>1332623</v>
      </c>
      <c r="Q36" s="19">
        <v>2126901</v>
      </c>
      <c r="R36" s="19">
        <v>3723080</v>
      </c>
      <c r="S36" s="20">
        <v>7182604</v>
      </c>
      <c r="T36" s="20">
        <v>553635</v>
      </c>
      <c r="U36" s="19">
        <v>2776363</v>
      </c>
      <c r="V36" s="19">
        <v>4428611</v>
      </c>
      <c r="W36" s="18">
        <v>7758609</v>
      </c>
    </row>
    <row r="37" spans="1:23" ht="13" x14ac:dyDescent="0.3">
      <c r="A37" s="24" t="s">
        <v>6</v>
      </c>
      <c r="B37" s="23" t="s">
        <v>524</v>
      </c>
      <c r="C37" s="22" t="s">
        <v>523</v>
      </c>
      <c r="D37" s="20">
        <v>273663190</v>
      </c>
      <c r="E37" s="19">
        <v>295545839</v>
      </c>
      <c r="F37" s="19">
        <v>223412611</v>
      </c>
      <c r="G37" s="21">
        <f>IF(($E37      =0),0,($F37      /$E37      ))</f>
        <v>0.75593218214789348</v>
      </c>
      <c r="H37" s="20">
        <v>2475542</v>
      </c>
      <c r="I37" s="19">
        <v>11321285</v>
      </c>
      <c r="J37" s="19">
        <v>17567827</v>
      </c>
      <c r="K37" s="20">
        <v>31364654</v>
      </c>
      <c r="L37" s="20">
        <v>23757359</v>
      </c>
      <c r="M37" s="19">
        <v>22358014</v>
      </c>
      <c r="N37" s="19">
        <v>21405903</v>
      </c>
      <c r="O37" s="20">
        <v>67521276</v>
      </c>
      <c r="P37" s="20">
        <v>7015483</v>
      </c>
      <c r="Q37" s="19">
        <v>26051509</v>
      </c>
      <c r="R37" s="19">
        <v>18858569</v>
      </c>
      <c r="S37" s="20">
        <v>51925561</v>
      </c>
      <c r="T37" s="20">
        <v>21669185</v>
      </c>
      <c r="U37" s="19">
        <v>26304213</v>
      </c>
      <c r="V37" s="19">
        <v>24627722</v>
      </c>
      <c r="W37" s="18">
        <v>72601120</v>
      </c>
    </row>
    <row r="38" spans="1:23" ht="14" x14ac:dyDescent="0.3">
      <c r="A38" s="17" t="s">
        <v>0</v>
      </c>
      <c r="B38" s="16" t="s">
        <v>522</v>
      </c>
      <c r="C38" s="15" t="s">
        <v>0</v>
      </c>
      <c r="D38" s="13">
        <f>SUM(D34:D37)</f>
        <v>509913178</v>
      </c>
      <c r="E38" s="12">
        <f>SUM(E34:E37)</f>
        <v>553375267</v>
      </c>
      <c r="F38" s="12">
        <f>SUM(F34:F37)</f>
        <v>413905291</v>
      </c>
      <c r="G38" s="14">
        <f>IF(($E38      =0),0,($F38      /$E38      ))</f>
        <v>0.74796492666521719</v>
      </c>
      <c r="H38" s="13">
        <f>SUM(H34:H37)</f>
        <v>12936921</v>
      </c>
      <c r="I38" s="12">
        <f>SUM(I34:I37)</f>
        <v>26190430</v>
      </c>
      <c r="J38" s="12">
        <f>SUM(J34:J37)</f>
        <v>30798421</v>
      </c>
      <c r="K38" s="13">
        <f>SUM(K34:K37)</f>
        <v>69925772</v>
      </c>
      <c r="L38" s="13">
        <f>SUM(L34:L37)</f>
        <v>58222840</v>
      </c>
      <c r="M38" s="12">
        <f>SUM(M34:M37)</f>
        <v>35308866</v>
      </c>
      <c r="N38" s="12">
        <f>SUM(N34:N37)</f>
        <v>41419067</v>
      </c>
      <c r="O38" s="13">
        <f>SUM(O34:O37)</f>
        <v>134950773</v>
      </c>
      <c r="P38" s="13">
        <f>SUM(P34:P37)</f>
        <v>24639905</v>
      </c>
      <c r="Q38" s="12">
        <f>SUM(Q34:Q37)</f>
        <v>33495788</v>
      </c>
      <c r="R38" s="12">
        <f>SUM(R34:R37)</f>
        <v>28170878</v>
      </c>
      <c r="S38" s="13">
        <f>SUM(S34:S37)</f>
        <v>86306571</v>
      </c>
      <c r="T38" s="13">
        <f>SUM(T34:T37)</f>
        <v>31551157</v>
      </c>
      <c r="U38" s="12">
        <f>SUM(U34:U37)</f>
        <v>36178947</v>
      </c>
      <c r="V38" s="12">
        <f>SUM(V34:V37)</f>
        <v>54992071</v>
      </c>
      <c r="W38" s="11">
        <f>SUM(W34:W37)</f>
        <v>122722175</v>
      </c>
    </row>
    <row r="39" spans="1:23" ht="13" x14ac:dyDescent="0.3">
      <c r="A39" s="24" t="s">
        <v>9</v>
      </c>
      <c r="B39" s="23" t="s">
        <v>521</v>
      </c>
      <c r="C39" s="22" t="s">
        <v>520</v>
      </c>
      <c r="D39" s="20">
        <v>137354988</v>
      </c>
      <c r="E39" s="19">
        <v>146995510</v>
      </c>
      <c r="F39" s="19">
        <v>112677971</v>
      </c>
      <c r="G39" s="21">
        <f>IF(($E39      =0),0,($F39      /$E39      ))</f>
        <v>0.76654022289524348</v>
      </c>
      <c r="H39" s="20">
        <v>12645892</v>
      </c>
      <c r="I39" s="19">
        <v>9313743</v>
      </c>
      <c r="J39" s="19">
        <v>8040050</v>
      </c>
      <c r="K39" s="20">
        <v>29999685</v>
      </c>
      <c r="L39" s="20">
        <v>6479205</v>
      </c>
      <c r="M39" s="19">
        <v>16425300</v>
      </c>
      <c r="N39" s="19">
        <v>13061847</v>
      </c>
      <c r="O39" s="20">
        <v>35966352</v>
      </c>
      <c r="P39" s="20">
        <v>6378155</v>
      </c>
      <c r="Q39" s="19">
        <v>8057121</v>
      </c>
      <c r="R39" s="19">
        <v>7580521</v>
      </c>
      <c r="S39" s="20">
        <v>22015797</v>
      </c>
      <c r="T39" s="20">
        <v>4757150</v>
      </c>
      <c r="U39" s="19">
        <v>4037554</v>
      </c>
      <c r="V39" s="19">
        <v>15901433</v>
      </c>
      <c r="W39" s="18">
        <v>24696137</v>
      </c>
    </row>
    <row r="40" spans="1:23" ht="13" x14ac:dyDescent="0.3">
      <c r="A40" s="24" t="s">
        <v>9</v>
      </c>
      <c r="B40" s="23" t="s">
        <v>519</v>
      </c>
      <c r="C40" s="22" t="s">
        <v>518</v>
      </c>
      <c r="D40" s="20">
        <v>143710254</v>
      </c>
      <c r="E40" s="19">
        <v>129950983</v>
      </c>
      <c r="F40" s="19">
        <v>8920772</v>
      </c>
      <c r="G40" s="21">
        <f>IF(($E40      =0),0,($F40      /$E40      ))</f>
        <v>6.8647206770263522E-2</v>
      </c>
      <c r="H40" s="20">
        <v>89664060</v>
      </c>
      <c r="I40" s="19">
        <v>13092101</v>
      </c>
      <c r="J40" s="19">
        <v>-173486689</v>
      </c>
      <c r="K40" s="20">
        <v>-70730528</v>
      </c>
      <c r="L40" s="20">
        <v>8732109</v>
      </c>
      <c r="M40" s="19">
        <v>10107716</v>
      </c>
      <c r="N40" s="19">
        <v>15404294</v>
      </c>
      <c r="O40" s="20">
        <v>34244119</v>
      </c>
      <c r="P40" s="20">
        <v>5912670</v>
      </c>
      <c r="Q40" s="19">
        <v>5532437</v>
      </c>
      <c r="R40" s="19">
        <v>16899227</v>
      </c>
      <c r="S40" s="20">
        <v>28344334</v>
      </c>
      <c r="T40" s="20">
        <v>3832344</v>
      </c>
      <c r="U40" s="19">
        <v>7598335</v>
      </c>
      <c r="V40" s="19">
        <v>5632168</v>
      </c>
      <c r="W40" s="18">
        <v>17062847</v>
      </c>
    </row>
    <row r="41" spans="1:23" ht="13" x14ac:dyDescent="0.3">
      <c r="A41" s="24" t="s">
        <v>9</v>
      </c>
      <c r="B41" s="23" t="s">
        <v>517</v>
      </c>
      <c r="C41" s="22" t="s">
        <v>516</v>
      </c>
      <c r="D41" s="20">
        <v>180526259</v>
      </c>
      <c r="E41" s="19">
        <v>273325886</v>
      </c>
      <c r="F41" s="19">
        <v>170991436</v>
      </c>
      <c r="G41" s="21">
        <f>IF(($E41      =0),0,($F41      /$E41      ))</f>
        <v>0.62559546957802603</v>
      </c>
      <c r="H41" s="20">
        <v>2859164</v>
      </c>
      <c r="I41" s="19">
        <v>-5133530</v>
      </c>
      <c r="J41" s="19">
        <v>22607688</v>
      </c>
      <c r="K41" s="20">
        <v>20333322</v>
      </c>
      <c r="L41" s="20">
        <v>17945712</v>
      </c>
      <c r="M41" s="19">
        <v>10259268</v>
      </c>
      <c r="N41" s="19">
        <v>22445082</v>
      </c>
      <c r="O41" s="20">
        <v>50650062</v>
      </c>
      <c r="P41" s="20">
        <v>11670784</v>
      </c>
      <c r="Q41" s="19">
        <v>13096931</v>
      </c>
      <c r="R41" s="19">
        <v>19270995</v>
      </c>
      <c r="S41" s="20">
        <v>44038710</v>
      </c>
      <c r="T41" s="20">
        <v>12988790</v>
      </c>
      <c r="U41" s="19">
        <v>8063680</v>
      </c>
      <c r="V41" s="19">
        <v>34916872</v>
      </c>
      <c r="W41" s="18">
        <v>55969342</v>
      </c>
    </row>
    <row r="42" spans="1:23" ht="13" x14ac:dyDescent="0.3">
      <c r="A42" s="24" t="s">
        <v>9</v>
      </c>
      <c r="B42" s="23" t="s">
        <v>515</v>
      </c>
      <c r="C42" s="22" t="s">
        <v>514</v>
      </c>
      <c r="D42" s="20">
        <v>129825175</v>
      </c>
      <c r="E42" s="19">
        <v>145172554</v>
      </c>
      <c r="F42" s="19">
        <v>501969830</v>
      </c>
      <c r="G42" s="21">
        <f>IF(($E42      =0),0,($F42      /$E42      ))</f>
        <v>3.4577460833264668</v>
      </c>
      <c r="H42" s="20">
        <v>134004485</v>
      </c>
      <c r="I42" s="19">
        <v>33636107</v>
      </c>
      <c r="J42" s="19">
        <v>8489498</v>
      </c>
      <c r="K42" s="20">
        <v>176130090</v>
      </c>
      <c r="L42" s="20">
        <v>9382442</v>
      </c>
      <c r="M42" s="19">
        <v>6952622</v>
      </c>
      <c r="N42" s="19">
        <v>12692276</v>
      </c>
      <c r="O42" s="20">
        <v>29027340</v>
      </c>
      <c r="P42" s="20">
        <v>6197656</v>
      </c>
      <c r="Q42" s="19">
        <v>6486967</v>
      </c>
      <c r="R42" s="19">
        <v>12246109</v>
      </c>
      <c r="S42" s="20">
        <v>24930732</v>
      </c>
      <c r="T42" s="20">
        <v>257856559</v>
      </c>
      <c r="U42" s="19">
        <v>7478018</v>
      </c>
      <c r="V42" s="19">
        <v>6547091</v>
      </c>
      <c r="W42" s="18">
        <v>271881668</v>
      </c>
    </row>
    <row r="43" spans="1:23" ht="13" x14ac:dyDescent="0.3">
      <c r="A43" s="24" t="s">
        <v>9</v>
      </c>
      <c r="B43" s="23" t="s">
        <v>513</v>
      </c>
      <c r="C43" s="22" t="s">
        <v>512</v>
      </c>
      <c r="D43" s="20">
        <v>199507186</v>
      </c>
      <c r="E43" s="19">
        <v>258052993</v>
      </c>
      <c r="F43" s="19">
        <v>167310773</v>
      </c>
      <c r="G43" s="21">
        <f>IF(($E43      =0),0,($F43      /$E43      ))</f>
        <v>0.64835819594621014</v>
      </c>
      <c r="H43" s="20">
        <v>16074996</v>
      </c>
      <c r="I43" s="19">
        <v>23536144</v>
      </c>
      <c r="J43" s="19">
        <v>20019360</v>
      </c>
      <c r="K43" s="20">
        <v>59630500</v>
      </c>
      <c r="L43" s="20">
        <v>19403844</v>
      </c>
      <c r="M43" s="19">
        <v>10495627</v>
      </c>
      <c r="N43" s="19">
        <v>21021530</v>
      </c>
      <c r="O43" s="20">
        <v>50921001</v>
      </c>
      <c r="P43" s="20">
        <v>2859269</v>
      </c>
      <c r="Q43" s="19">
        <v>10357314</v>
      </c>
      <c r="R43" s="19">
        <v>8841956</v>
      </c>
      <c r="S43" s="20">
        <v>22058539</v>
      </c>
      <c r="T43" s="20">
        <v>7409416</v>
      </c>
      <c r="U43" s="19">
        <v>12728102</v>
      </c>
      <c r="V43" s="19">
        <v>14563215</v>
      </c>
      <c r="W43" s="18">
        <v>34700733</v>
      </c>
    </row>
    <row r="44" spans="1:23" ht="13" x14ac:dyDescent="0.3">
      <c r="A44" s="24" t="s">
        <v>6</v>
      </c>
      <c r="B44" s="23" t="s">
        <v>511</v>
      </c>
      <c r="C44" s="22" t="s">
        <v>510</v>
      </c>
      <c r="D44" s="20">
        <v>1369537463</v>
      </c>
      <c r="E44" s="19">
        <v>1405401813</v>
      </c>
      <c r="F44" s="19">
        <v>890420900</v>
      </c>
      <c r="G44" s="21">
        <f>IF(($E44      =0),0,($F44      /$E44      ))</f>
        <v>0.63357033679876151</v>
      </c>
      <c r="H44" s="20">
        <v>47902330</v>
      </c>
      <c r="I44" s="19">
        <v>54259813</v>
      </c>
      <c r="J44" s="19">
        <v>82741399</v>
      </c>
      <c r="K44" s="20">
        <v>184903542</v>
      </c>
      <c r="L44" s="20">
        <v>68238793</v>
      </c>
      <c r="M44" s="19">
        <v>75764231</v>
      </c>
      <c r="N44" s="19">
        <v>143594457</v>
      </c>
      <c r="O44" s="20">
        <v>287597481</v>
      </c>
      <c r="P44" s="20">
        <v>12670768</v>
      </c>
      <c r="Q44" s="19">
        <v>43615135</v>
      </c>
      <c r="R44" s="19">
        <v>125552640</v>
      </c>
      <c r="S44" s="20">
        <v>181838543</v>
      </c>
      <c r="T44" s="20">
        <v>51513357</v>
      </c>
      <c r="U44" s="19">
        <v>66407927</v>
      </c>
      <c r="V44" s="19">
        <v>118160050</v>
      </c>
      <c r="W44" s="18">
        <v>236081334</v>
      </c>
    </row>
    <row r="45" spans="1:23" ht="14" x14ac:dyDescent="0.3">
      <c r="A45" s="17" t="s">
        <v>0</v>
      </c>
      <c r="B45" s="16" t="s">
        <v>509</v>
      </c>
      <c r="C45" s="15" t="s">
        <v>0</v>
      </c>
      <c r="D45" s="13">
        <f>SUM(D39:D44)</f>
        <v>2160461325</v>
      </c>
      <c r="E45" s="12">
        <f>SUM(E39:E44)</f>
        <v>2358899739</v>
      </c>
      <c r="F45" s="12">
        <f>SUM(F39:F44)</f>
        <v>1852291682</v>
      </c>
      <c r="G45" s="14">
        <f>IF(($E45      =0),0,($F45      /$E45      ))</f>
        <v>0.78523544319235694</v>
      </c>
      <c r="H45" s="13">
        <f>SUM(H39:H44)</f>
        <v>303150927</v>
      </c>
      <c r="I45" s="12">
        <f>SUM(I39:I44)</f>
        <v>128704378</v>
      </c>
      <c r="J45" s="12">
        <f>SUM(J39:J44)</f>
        <v>-31588694</v>
      </c>
      <c r="K45" s="13">
        <f>SUM(K39:K44)</f>
        <v>400266611</v>
      </c>
      <c r="L45" s="13">
        <f>SUM(L39:L44)</f>
        <v>130182105</v>
      </c>
      <c r="M45" s="12">
        <f>SUM(M39:M44)</f>
        <v>130004764</v>
      </c>
      <c r="N45" s="12">
        <f>SUM(N39:N44)</f>
        <v>228219486</v>
      </c>
      <c r="O45" s="13">
        <f>SUM(O39:O44)</f>
        <v>488406355</v>
      </c>
      <c r="P45" s="13">
        <f>SUM(P39:P44)</f>
        <v>45689302</v>
      </c>
      <c r="Q45" s="12">
        <f>SUM(Q39:Q44)</f>
        <v>87145905</v>
      </c>
      <c r="R45" s="12">
        <f>SUM(R39:R44)</f>
        <v>190391448</v>
      </c>
      <c r="S45" s="13">
        <f>SUM(S39:S44)</f>
        <v>323226655</v>
      </c>
      <c r="T45" s="13">
        <f>SUM(T39:T44)</f>
        <v>338357616</v>
      </c>
      <c r="U45" s="12">
        <f>SUM(U39:U44)</f>
        <v>106313616</v>
      </c>
      <c r="V45" s="12">
        <f>SUM(V39:V44)</f>
        <v>195720829</v>
      </c>
      <c r="W45" s="11">
        <f>SUM(W39:W44)</f>
        <v>640392061</v>
      </c>
    </row>
    <row r="46" spans="1:23" ht="13" x14ac:dyDescent="0.3">
      <c r="A46" s="24" t="s">
        <v>9</v>
      </c>
      <c r="B46" s="23" t="s">
        <v>508</v>
      </c>
      <c r="C46" s="22" t="s">
        <v>507</v>
      </c>
      <c r="D46" s="20">
        <v>163364950</v>
      </c>
      <c r="E46" s="19">
        <v>210964616</v>
      </c>
      <c r="F46" s="19">
        <v>133731603</v>
      </c>
      <c r="G46" s="21">
        <f>IF(($E46      =0),0,($F46      /$E46      ))</f>
        <v>0.63390537017828619</v>
      </c>
      <c r="H46" s="20">
        <v>6827684</v>
      </c>
      <c r="I46" s="19">
        <v>15278721</v>
      </c>
      <c r="J46" s="19">
        <v>15890053</v>
      </c>
      <c r="K46" s="20">
        <v>37996458</v>
      </c>
      <c r="L46" s="20">
        <v>12473989</v>
      </c>
      <c r="M46" s="19">
        <v>11052780</v>
      </c>
      <c r="N46" s="19">
        <v>17131328</v>
      </c>
      <c r="O46" s="20">
        <v>40658097</v>
      </c>
      <c r="P46" s="20">
        <v>5113210</v>
      </c>
      <c r="Q46" s="19">
        <v>5203900</v>
      </c>
      <c r="R46" s="19">
        <v>7225459</v>
      </c>
      <c r="S46" s="20">
        <v>17542569</v>
      </c>
      <c r="T46" s="20">
        <v>8481610</v>
      </c>
      <c r="U46" s="19">
        <v>8320289</v>
      </c>
      <c r="V46" s="19">
        <v>20732580</v>
      </c>
      <c r="W46" s="18">
        <v>37534479</v>
      </c>
    </row>
    <row r="47" spans="1:23" ht="13" x14ac:dyDescent="0.3">
      <c r="A47" s="24" t="s">
        <v>9</v>
      </c>
      <c r="B47" s="23" t="s">
        <v>506</v>
      </c>
      <c r="C47" s="22" t="s">
        <v>505</v>
      </c>
      <c r="D47" s="20">
        <v>215003000</v>
      </c>
      <c r="E47" s="19">
        <v>188261328</v>
      </c>
      <c r="F47" s="19">
        <v>136134743</v>
      </c>
      <c r="G47" s="21">
        <f>IF(($E47      =0),0,($F47      /$E47      ))</f>
        <v>0.72311581165516903</v>
      </c>
      <c r="H47" s="20">
        <v>9668461</v>
      </c>
      <c r="I47" s="19">
        <v>7524751</v>
      </c>
      <c r="J47" s="19">
        <v>10377274</v>
      </c>
      <c r="K47" s="20">
        <v>27570486</v>
      </c>
      <c r="L47" s="20">
        <v>13752608</v>
      </c>
      <c r="M47" s="19">
        <v>5752648</v>
      </c>
      <c r="N47" s="19">
        <v>19828983</v>
      </c>
      <c r="O47" s="20">
        <v>39334239</v>
      </c>
      <c r="P47" s="20">
        <v>1916313</v>
      </c>
      <c r="Q47" s="19">
        <v>8381617</v>
      </c>
      <c r="R47" s="19">
        <v>12785778</v>
      </c>
      <c r="S47" s="20">
        <v>23083708</v>
      </c>
      <c r="T47" s="20">
        <v>10980661</v>
      </c>
      <c r="U47" s="19">
        <v>12831172</v>
      </c>
      <c r="V47" s="19">
        <v>22334477</v>
      </c>
      <c r="W47" s="18">
        <v>46146310</v>
      </c>
    </row>
    <row r="48" spans="1:23" ht="13" x14ac:dyDescent="0.3">
      <c r="A48" s="24" t="s">
        <v>9</v>
      </c>
      <c r="B48" s="23" t="s">
        <v>504</v>
      </c>
      <c r="C48" s="22" t="s">
        <v>503</v>
      </c>
      <c r="D48" s="20">
        <v>165872427</v>
      </c>
      <c r="E48" s="19">
        <v>180261588</v>
      </c>
      <c r="F48" s="19">
        <v>122165165</v>
      </c>
      <c r="G48" s="21">
        <f>IF(($E48      =0),0,($F48      /$E48      ))</f>
        <v>0.6777104670796531</v>
      </c>
      <c r="H48" s="20">
        <v>7331826</v>
      </c>
      <c r="I48" s="19">
        <v>10074695</v>
      </c>
      <c r="J48" s="19">
        <v>10702839</v>
      </c>
      <c r="K48" s="20">
        <v>28109360</v>
      </c>
      <c r="L48" s="20">
        <v>12291297</v>
      </c>
      <c r="M48" s="19">
        <v>12040620</v>
      </c>
      <c r="N48" s="19">
        <v>5896150</v>
      </c>
      <c r="O48" s="20">
        <v>30228067</v>
      </c>
      <c r="P48" s="20">
        <v>6545851</v>
      </c>
      <c r="Q48" s="19">
        <v>7509360</v>
      </c>
      <c r="R48" s="19">
        <v>8426344</v>
      </c>
      <c r="S48" s="20">
        <v>22481555</v>
      </c>
      <c r="T48" s="20">
        <v>11078950</v>
      </c>
      <c r="U48" s="19">
        <v>4776075</v>
      </c>
      <c r="V48" s="19">
        <v>25491158</v>
      </c>
      <c r="W48" s="18">
        <v>41346183</v>
      </c>
    </row>
    <row r="49" spans="1:23" ht="13" x14ac:dyDescent="0.3">
      <c r="A49" s="24" t="s">
        <v>9</v>
      </c>
      <c r="B49" s="23" t="s">
        <v>502</v>
      </c>
      <c r="C49" s="22" t="s">
        <v>501</v>
      </c>
      <c r="D49" s="20">
        <v>68269693</v>
      </c>
      <c r="E49" s="19">
        <v>101775559</v>
      </c>
      <c r="F49" s="19">
        <v>74662318</v>
      </c>
      <c r="G49" s="21">
        <f>IF(($E49      =0),0,($F49      /$E49      ))</f>
        <v>0.73359771966469867</v>
      </c>
      <c r="H49" s="20">
        <v>-3352032</v>
      </c>
      <c r="I49" s="19">
        <v>3192051</v>
      </c>
      <c r="J49" s="19">
        <v>4614112</v>
      </c>
      <c r="K49" s="20">
        <v>4454131</v>
      </c>
      <c r="L49" s="20">
        <v>7679932</v>
      </c>
      <c r="M49" s="19">
        <v>7841959</v>
      </c>
      <c r="N49" s="19">
        <v>7619025</v>
      </c>
      <c r="O49" s="20">
        <v>23140916</v>
      </c>
      <c r="P49" s="20">
        <v>6827476</v>
      </c>
      <c r="Q49" s="19">
        <v>1682833</v>
      </c>
      <c r="R49" s="19">
        <v>5467820</v>
      </c>
      <c r="S49" s="20">
        <v>13978129</v>
      </c>
      <c r="T49" s="20">
        <v>3886296</v>
      </c>
      <c r="U49" s="19">
        <v>7741604</v>
      </c>
      <c r="V49" s="19">
        <v>21461242</v>
      </c>
      <c r="W49" s="18">
        <v>33089142</v>
      </c>
    </row>
    <row r="50" spans="1:23" ht="13" x14ac:dyDescent="0.3">
      <c r="A50" s="24" t="s">
        <v>6</v>
      </c>
      <c r="B50" s="23" t="s">
        <v>500</v>
      </c>
      <c r="C50" s="22" t="s">
        <v>499</v>
      </c>
      <c r="D50" s="20">
        <v>592469475</v>
      </c>
      <c r="E50" s="19">
        <v>744952649</v>
      </c>
      <c r="F50" s="19">
        <v>569045264</v>
      </c>
      <c r="G50" s="21">
        <f>IF(($E50      =0),0,($F50      /$E50      ))</f>
        <v>0.76386769650912401</v>
      </c>
      <c r="H50" s="20">
        <v>42747098</v>
      </c>
      <c r="I50" s="19">
        <v>46247476</v>
      </c>
      <c r="J50" s="19">
        <v>69511284</v>
      </c>
      <c r="K50" s="20">
        <v>158505858</v>
      </c>
      <c r="L50" s="20">
        <v>49330219</v>
      </c>
      <c r="M50" s="19">
        <v>50923843</v>
      </c>
      <c r="N50" s="19">
        <v>50212600</v>
      </c>
      <c r="O50" s="20">
        <v>150466662</v>
      </c>
      <c r="P50" s="20">
        <v>41777639</v>
      </c>
      <c r="Q50" s="19">
        <v>32211090</v>
      </c>
      <c r="R50" s="19">
        <v>42552480</v>
      </c>
      <c r="S50" s="20">
        <v>116541209</v>
      </c>
      <c r="T50" s="20">
        <v>9020356</v>
      </c>
      <c r="U50" s="19">
        <v>56407838</v>
      </c>
      <c r="V50" s="19">
        <v>78103341</v>
      </c>
      <c r="W50" s="18">
        <v>143531535</v>
      </c>
    </row>
    <row r="51" spans="1:23" ht="14" x14ac:dyDescent="0.3">
      <c r="A51" s="17" t="s">
        <v>0</v>
      </c>
      <c r="B51" s="16" t="s">
        <v>498</v>
      </c>
      <c r="C51" s="15" t="s">
        <v>0</v>
      </c>
      <c r="D51" s="13">
        <f>SUM(D46:D50)</f>
        <v>1204979545</v>
      </c>
      <c r="E51" s="12">
        <f>SUM(E46:E50)</f>
        <v>1426215740</v>
      </c>
      <c r="F51" s="12">
        <f>SUM(F46:F50)</f>
        <v>1035739093</v>
      </c>
      <c r="G51" s="14">
        <f>IF(($E51      =0),0,($F51      /$E51      ))</f>
        <v>0.72621488036585546</v>
      </c>
      <c r="H51" s="13">
        <f>SUM(H46:H50)</f>
        <v>63223037</v>
      </c>
      <c r="I51" s="12">
        <f>SUM(I46:I50)</f>
        <v>82317694</v>
      </c>
      <c r="J51" s="12">
        <f>SUM(J46:J50)</f>
        <v>111095562</v>
      </c>
      <c r="K51" s="13">
        <f>SUM(K46:K50)</f>
        <v>256636293</v>
      </c>
      <c r="L51" s="13">
        <f>SUM(L46:L50)</f>
        <v>95528045</v>
      </c>
      <c r="M51" s="12">
        <f>SUM(M46:M50)</f>
        <v>87611850</v>
      </c>
      <c r="N51" s="12">
        <f>SUM(N46:N50)</f>
        <v>100688086</v>
      </c>
      <c r="O51" s="13">
        <f>SUM(O46:O50)</f>
        <v>283827981</v>
      </c>
      <c r="P51" s="13">
        <f>SUM(P46:P50)</f>
        <v>62180489</v>
      </c>
      <c r="Q51" s="12">
        <f>SUM(Q46:Q50)</f>
        <v>54988800</v>
      </c>
      <c r="R51" s="12">
        <f>SUM(R46:R50)</f>
        <v>76457881</v>
      </c>
      <c r="S51" s="13">
        <f>SUM(S46:S50)</f>
        <v>193627170</v>
      </c>
      <c r="T51" s="13">
        <f>SUM(T46:T50)</f>
        <v>43447873</v>
      </c>
      <c r="U51" s="12">
        <f>SUM(U46:U50)</f>
        <v>90076978</v>
      </c>
      <c r="V51" s="12">
        <f>SUM(V46:V50)</f>
        <v>168122798</v>
      </c>
      <c r="W51" s="11">
        <f>SUM(W46:W50)</f>
        <v>301647649</v>
      </c>
    </row>
    <row r="52" spans="1:23" ht="14" x14ac:dyDescent="0.3">
      <c r="A52" s="17" t="s">
        <v>0</v>
      </c>
      <c r="B52" s="16" t="s">
        <v>497</v>
      </c>
      <c r="C52" s="15" t="s">
        <v>0</v>
      </c>
      <c r="D52" s="13">
        <f>SUM(D6:D7,D9:D16,D18:D24,D26:D32,D34:D37,D39:D44,D46:D50)</f>
        <v>10206584885</v>
      </c>
      <c r="E52" s="12">
        <f>SUM(E6:E7,E9:E16,E18:E24,E26:E32,E34:E37,E39:E44,E46:E50)</f>
        <v>11267331313</v>
      </c>
      <c r="F52" s="12">
        <f>SUM(F6:F7,F9:F16,F18:F24,F26:F32,F34:F37,F39:F44,F46:F50)</f>
        <v>8033460299</v>
      </c>
      <c r="G52" s="14">
        <f>IF(($E52      =0),0,($F52      /$E52      ))</f>
        <v>0.71298695989627725</v>
      </c>
      <c r="H52" s="13">
        <f>SUM(H6:H7,H9:H16,H18:H24,H26:H32,H34:H37,H39:H44,H46:H50)</f>
        <v>720312055</v>
      </c>
      <c r="I52" s="12">
        <f>SUM(I6:I7,I9:I16,I18:I24,I26:I32,I34:I37,I39:I44,I46:I50)</f>
        <v>467813013</v>
      </c>
      <c r="J52" s="12">
        <f>SUM(J6:J7,J9:J16,J18:J24,J26:J32,J34:J37,J39:J44,J46:J50)</f>
        <v>520200075</v>
      </c>
      <c r="K52" s="13">
        <f>SUM(K6:K7,K9:K16,K18:K24,K26:K32,K34:K37,K39:K44,K46:K50)</f>
        <v>1708325143</v>
      </c>
      <c r="L52" s="13">
        <f>SUM(L6:L7,L9:L16,L18:L24,L26:L32,L34:L37,L39:L44,L46:L50)</f>
        <v>660600443</v>
      </c>
      <c r="M52" s="12">
        <f>SUM(M6:M7,M9:M16,M18:M24,M26:M32,M34:M37,M39:M44,M46:M50)</f>
        <v>574787174</v>
      </c>
      <c r="N52" s="12">
        <f>SUM(N6:N7,N9:N16,N18:N24,N26:N32,N34:N37,N39:N44,N46:N50)</f>
        <v>939071974</v>
      </c>
      <c r="O52" s="13">
        <f>SUM(O6:O7,O9:O16,O18:O24,O26:O32,O34:O37,O39:O44,O46:O50)</f>
        <v>2174459591</v>
      </c>
      <c r="P52" s="13">
        <f>SUM(P6:P7,P9:P16,P18:P24,P26:P32,P34:P37,P39:P44,P46:P50)</f>
        <v>276702564</v>
      </c>
      <c r="Q52" s="12">
        <f>SUM(Q6:Q7,Q9:Q16,Q18:Q24,Q26:Q32,Q34:Q37,Q39:Q44,Q46:Q50)</f>
        <v>431027400</v>
      </c>
      <c r="R52" s="12">
        <f>SUM(R6:R7,R9:R16,R18:R24,R26:R32,R34:R37,R39:R44,R46:R50)</f>
        <v>629493096</v>
      </c>
      <c r="S52" s="13">
        <f>SUM(S6:S7,S9:S16,S18:S24,S26:S32,S34:S37,S39:S44,S46:S50)</f>
        <v>1337223060</v>
      </c>
      <c r="T52" s="13">
        <f>SUM(T6:T7,T9:T16,T18:T24,T26:T32,T34:T37,T39:T44,T46:T50)</f>
        <v>675656875</v>
      </c>
      <c r="U52" s="12">
        <f>SUM(U6:U7,U9:U16,U18:U24,U26:U32,U34:U37,U39:U44,U46:U50)</f>
        <v>510103824</v>
      </c>
      <c r="V52" s="12">
        <f>SUM(V6:V7,V9:V16,V18:V24,V26:V32,V34:V37,V39:V44,V46:V50)</f>
        <v>1627691806</v>
      </c>
      <c r="W52" s="11">
        <f>SUM(W6:W7,W9:W16,W18:W24,W26:W32,W34:W37,W39:W44,W46:W50)</f>
        <v>2813452505</v>
      </c>
    </row>
    <row r="53" spans="1:23" ht="14.5" customHeight="1" x14ac:dyDescent="0.3">
      <c r="A53" s="29"/>
      <c r="B53" s="27" t="s">
        <v>73</v>
      </c>
      <c r="D53" s="26"/>
      <c r="E53" s="1"/>
      <c r="F53" s="1"/>
      <c r="G53" s="2"/>
      <c r="H53" s="26"/>
      <c r="I53" s="1"/>
      <c r="J53" s="1"/>
      <c r="K53" s="26"/>
      <c r="L53" s="26"/>
      <c r="M53" s="1"/>
      <c r="N53" s="1"/>
      <c r="O53" s="26"/>
      <c r="P53" s="26"/>
      <c r="Q53" s="1"/>
      <c r="R53" s="1"/>
      <c r="S53" s="26"/>
      <c r="T53" s="26"/>
      <c r="U53" s="1"/>
      <c r="V53" s="1"/>
      <c r="W53" s="25"/>
    </row>
    <row r="54" spans="1:23" ht="14.5" customHeight="1" x14ac:dyDescent="0.3">
      <c r="A54" s="28" t="s">
        <v>0</v>
      </c>
      <c r="B54" s="27" t="s">
        <v>496</v>
      </c>
      <c r="D54" s="26"/>
      <c r="E54" s="1"/>
      <c r="F54" s="1"/>
      <c r="G54" s="2"/>
      <c r="H54" s="26"/>
      <c r="I54" s="1"/>
      <c r="J54" s="1"/>
      <c r="K54" s="26"/>
      <c r="L54" s="26"/>
      <c r="M54" s="1"/>
      <c r="N54" s="1"/>
      <c r="O54" s="26"/>
      <c r="P54" s="26"/>
      <c r="Q54" s="1"/>
      <c r="R54" s="1"/>
      <c r="S54" s="26"/>
      <c r="T54" s="26"/>
      <c r="U54" s="1"/>
      <c r="V54" s="1"/>
      <c r="W54" s="25"/>
    </row>
    <row r="55" spans="1:23" ht="13" x14ac:dyDescent="0.3">
      <c r="A55" s="24" t="s">
        <v>71</v>
      </c>
      <c r="B55" s="23" t="s">
        <v>495</v>
      </c>
      <c r="C55" s="22" t="s">
        <v>494</v>
      </c>
      <c r="D55" s="20">
        <v>1343987464</v>
      </c>
      <c r="E55" s="19">
        <v>1417041824</v>
      </c>
      <c r="F55" s="19">
        <v>933223869</v>
      </c>
      <c r="G55" s="21">
        <f>IF(($E55      =0),0,($F55      /$E55      ))</f>
        <v>0.65857185948521446</v>
      </c>
      <c r="H55" s="20">
        <v>12020609</v>
      </c>
      <c r="I55" s="19">
        <v>-3403758</v>
      </c>
      <c r="J55" s="19">
        <v>95909588</v>
      </c>
      <c r="K55" s="20">
        <v>104526439</v>
      </c>
      <c r="L55" s="20">
        <v>85546076</v>
      </c>
      <c r="M55" s="19">
        <v>92132075</v>
      </c>
      <c r="N55" s="19">
        <v>124859358</v>
      </c>
      <c r="O55" s="20">
        <v>302537509</v>
      </c>
      <c r="P55" s="20">
        <v>63657649</v>
      </c>
      <c r="Q55" s="19">
        <v>42165832</v>
      </c>
      <c r="R55" s="19">
        <v>88580683</v>
      </c>
      <c r="S55" s="20">
        <v>194404164</v>
      </c>
      <c r="T55" s="20">
        <v>70296056</v>
      </c>
      <c r="U55" s="19">
        <v>65433997</v>
      </c>
      <c r="V55" s="19">
        <v>196025704</v>
      </c>
      <c r="W55" s="18">
        <v>331755757</v>
      </c>
    </row>
    <row r="56" spans="1:23" ht="14" x14ac:dyDescent="0.3">
      <c r="A56" s="17" t="s">
        <v>0</v>
      </c>
      <c r="B56" s="16" t="s">
        <v>68</v>
      </c>
      <c r="C56" s="15" t="s">
        <v>0</v>
      </c>
      <c r="D56" s="13">
        <f>D55</f>
        <v>1343987464</v>
      </c>
      <c r="E56" s="12">
        <f>E55</f>
        <v>1417041824</v>
      </c>
      <c r="F56" s="12">
        <f>F55</f>
        <v>933223869</v>
      </c>
      <c r="G56" s="14">
        <f>IF(($E56      =0),0,($F56      /$E56      ))</f>
        <v>0.65857185948521446</v>
      </c>
      <c r="H56" s="13">
        <f>H55</f>
        <v>12020609</v>
      </c>
      <c r="I56" s="12">
        <f>I55</f>
        <v>-3403758</v>
      </c>
      <c r="J56" s="12">
        <f>J55</f>
        <v>95909588</v>
      </c>
      <c r="K56" s="13">
        <f>K55</f>
        <v>104526439</v>
      </c>
      <c r="L56" s="13">
        <f>L55</f>
        <v>85546076</v>
      </c>
      <c r="M56" s="12">
        <f>M55</f>
        <v>92132075</v>
      </c>
      <c r="N56" s="12">
        <f>N55</f>
        <v>124859358</v>
      </c>
      <c r="O56" s="13">
        <f>O55</f>
        <v>302537509</v>
      </c>
      <c r="P56" s="13">
        <f>P55</f>
        <v>63657649</v>
      </c>
      <c r="Q56" s="12">
        <f>Q55</f>
        <v>42165832</v>
      </c>
      <c r="R56" s="12">
        <f>R55</f>
        <v>88580683</v>
      </c>
      <c r="S56" s="13">
        <f>S55</f>
        <v>194404164</v>
      </c>
      <c r="T56" s="13">
        <f>T55</f>
        <v>70296056</v>
      </c>
      <c r="U56" s="12">
        <f>U55</f>
        <v>65433997</v>
      </c>
      <c r="V56" s="12">
        <f>V55</f>
        <v>196025704</v>
      </c>
      <c r="W56" s="11">
        <f>W55</f>
        <v>331755757</v>
      </c>
    </row>
    <row r="57" spans="1:23" ht="13" x14ac:dyDescent="0.3">
      <c r="A57" s="24" t="s">
        <v>9</v>
      </c>
      <c r="B57" s="23" t="s">
        <v>493</v>
      </c>
      <c r="C57" s="22" t="s">
        <v>492</v>
      </c>
      <c r="D57" s="20">
        <v>40044260</v>
      </c>
      <c r="E57" s="19">
        <v>41020847</v>
      </c>
      <c r="F57" s="19">
        <v>8661437</v>
      </c>
      <c r="G57" s="21">
        <f>IF(($E57      =0),0,($F57      /$E57      ))</f>
        <v>0.21114720034912979</v>
      </c>
      <c r="H57" s="20">
        <v>0</v>
      </c>
      <c r="I57" s="19">
        <v>580584</v>
      </c>
      <c r="J57" s="19">
        <v>0</v>
      </c>
      <c r="K57" s="20">
        <v>580584</v>
      </c>
      <c r="L57" s="20">
        <v>611946</v>
      </c>
      <c r="M57" s="19">
        <v>447621</v>
      </c>
      <c r="N57" s="19">
        <v>618517</v>
      </c>
      <c r="O57" s="20">
        <v>1678084</v>
      </c>
      <c r="P57" s="20">
        <v>7390</v>
      </c>
      <c r="Q57" s="19">
        <v>490377</v>
      </c>
      <c r="R57" s="19">
        <v>0</v>
      </c>
      <c r="S57" s="20">
        <v>497767</v>
      </c>
      <c r="T57" s="20">
        <v>841352</v>
      </c>
      <c r="U57" s="19">
        <v>0</v>
      </c>
      <c r="V57" s="19">
        <v>5063650</v>
      </c>
      <c r="W57" s="18">
        <v>5905002</v>
      </c>
    </row>
    <row r="58" spans="1:23" ht="13" x14ac:dyDescent="0.3">
      <c r="A58" s="24" t="s">
        <v>9</v>
      </c>
      <c r="B58" s="23" t="s">
        <v>491</v>
      </c>
      <c r="C58" s="22" t="s">
        <v>490</v>
      </c>
      <c r="D58" s="20">
        <v>50378251</v>
      </c>
      <c r="E58" s="19">
        <v>56732101</v>
      </c>
      <c r="F58" s="19">
        <v>22555441</v>
      </c>
      <c r="G58" s="21">
        <f>IF(($E58      =0),0,($F58      /$E58      ))</f>
        <v>0.3975781013292633</v>
      </c>
      <c r="H58" s="20">
        <v>0</v>
      </c>
      <c r="I58" s="19">
        <v>2230761</v>
      </c>
      <c r="J58" s="19">
        <v>1186906</v>
      </c>
      <c r="K58" s="20">
        <v>3417667</v>
      </c>
      <c r="L58" s="20">
        <v>1047160</v>
      </c>
      <c r="M58" s="19">
        <v>2045885</v>
      </c>
      <c r="N58" s="19">
        <v>3167642</v>
      </c>
      <c r="O58" s="20">
        <v>6260687</v>
      </c>
      <c r="P58" s="20">
        <v>0</v>
      </c>
      <c r="Q58" s="19">
        <v>2469769</v>
      </c>
      <c r="R58" s="19">
        <v>803503</v>
      </c>
      <c r="S58" s="20">
        <v>3273272</v>
      </c>
      <c r="T58" s="20">
        <v>370833</v>
      </c>
      <c r="U58" s="19">
        <v>1702519</v>
      </c>
      <c r="V58" s="19">
        <v>7530463</v>
      </c>
      <c r="W58" s="18">
        <v>9603815</v>
      </c>
    </row>
    <row r="59" spans="1:23" ht="13" x14ac:dyDescent="0.3">
      <c r="A59" s="24" t="s">
        <v>9</v>
      </c>
      <c r="B59" s="23" t="s">
        <v>489</v>
      </c>
      <c r="C59" s="22" t="s">
        <v>488</v>
      </c>
      <c r="D59" s="20">
        <v>48221808</v>
      </c>
      <c r="E59" s="19">
        <v>51551022</v>
      </c>
      <c r="F59" s="19">
        <v>383505</v>
      </c>
      <c r="G59" s="21">
        <f>IF(($E59      =0),0,($F59      /$E59      ))</f>
        <v>7.4393287489043381E-3</v>
      </c>
      <c r="H59" s="20">
        <v>0</v>
      </c>
      <c r="I59" s="19">
        <v>245</v>
      </c>
      <c r="J59" s="19">
        <v>0</v>
      </c>
      <c r="K59" s="20">
        <v>245</v>
      </c>
      <c r="L59" s="20">
        <v>0</v>
      </c>
      <c r="M59" s="19">
        <v>0</v>
      </c>
      <c r="N59" s="19">
        <v>0</v>
      </c>
      <c r="O59" s="20">
        <v>0</v>
      </c>
      <c r="P59" s="20">
        <v>0</v>
      </c>
      <c r="Q59" s="19">
        <v>363303</v>
      </c>
      <c r="R59" s="19">
        <v>0</v>
      </c>
      <c r="S59" s="20">
        <v>363303</v>
      </c>
      <c r="T59" s="20">
        <v>19957</v>
      </c>
      <c r="U59" s="19">
        <v>0</v>
      </c>
      <c r="V59" s="19">
        <v>0</v>
      </c>
      <c r="W59" s="18">
        <v>19957</v>
      </c>
    </row>
    <row r="60" spans="1:23" ht="13" x14ac:dyDescent="0.3">
      <c r="A60" s="24" t="s">
        <v>6</v>
      </c>
      <c r="B60" s="23" t="s">
        <v>487</v>
      </c>
      <c r="C60" s="22" t="s">
        <v>486</v>
      </c>
      <c r="D60" s="20">
        <v>3914000</v>
      </c>
      <c r="E60" s="19">
        <v>3914000</v>
      </c>
      <c r="F60" s="19">
        <v>175841</v>
      </c>
      <c r="G60" s="21">
        <f>IF(($E60      =0),0,($F60      /$E60      ))</f>
        <v>4.492616249361267E-2</v>
      </c>
      <c r="H60" s="20">
        <v>19737</v>
      </c>
      <c r="I60" s="19">
        <v>47087</v>
      </c>
      <c r="J60" s="19">
        <v>21989446</v>
      </c>
      <c r="K60" s="20">
        <v>22056270</v>
      </c>
      <c r="L60" s="20">
        <v>-21976839</v>
      </c>
      <c r="M60" s="19">
        <v>0</v>
      </c>
      <c r="N60" s="19">
        <v>15388</v>
      </c>
      <c r="O60" s="20">
        <v>-21961451</v>
      </c>
      <c r="P60" s="20">
        <v>0</v>
      </c>
      <c r="Q60" s="19">
        <v>43066</v>
      </c>
      <c r="R60" s="19">
        <v>19099</v>
      </c>
      <c r="S60" s="20">
        <v>62165</v>
      </c>
      <c r="T60" s="20">
        <v>1130106</v>
      </c>
      <c r="U60" s="19">
        <v>16577</v>
      </c>
      <c r="V60" s="19">
        <v>-1127826</v>
      </c>
      <c r="W60" s="18">
        <v>18857</v>
      </c>
    </row>
    <row r="61" spans="1:23" ht="14" x14ac:dyDescent="0.3">
      <c r="A61" s="17" t="s">
        <v>0</v>
      </c>
      <c r="B61" s="16" t="s">
        <v>485</v>
      </c>
      <c r="C61" s="15" t="s">
        <v>0</v>
      </c>
      <c r="D61" s="13">
        <f>SUM(D57:D60)</f>
        <v>142558319</v>
      </c>
      <c r="E61" s="12">
        <f>SUM(E57:E60)</f>
        <v>153217970</v>
      </c>
      <c r="F61" s="12">
        <f>SUM(F57:F60)</f>
        <v>31776224</v>
      </c>
      <c r="G61" s="14">
        <f>IF(($E61      =0),0,($F61      /$E61      ))</f>
        <v>0.20739227911712968</v>
      </c>
      <c r="H61" s="13">
        <f>SUM(H57:H60)</f>
        <v>19737</v>
      </c>
      <c r="I61" s="12">
        <f>SUM(I57:I60)</f>
        <v>2858677</v>
      </c>
      <c r="J61" s="12">
        <f>SUM(J57:J60)</f>
        <v>23176352</v>
      </c>
      <c r="K61" s="13">
        <f>SUM(K57:K60)</f>
        <v>26054766</v>
      </c>
      <c r="L61" s="13">
        <f>SUM(L57:L60)</f>
        <v>-20317733</v>
      </c>
      <c r="M61" s="12">
        <f>SUM(M57:M60)</f>
        <v>2493506</v>
      </c>
      <c r="N61" s="12">
        <f>SUM(N57:N60)</f>
        <v>3801547</v>
      </c>
      <c r="O61" s="13">
        <f>SUM(O57:O60)</f>
        <v>-14022680</v>
      </c>
      <c r="P61" s="13">
        <f>SUM(P57:P60)</f>
        <v>7390</v>
      </c>
      <c r="Q61" s="12">
        <f>SUM(Q57:Q60)</f>
        <v>3366515</v>
      </c>
      <c r="R61" s="12">
        <f>SUM(R57:R60)</f>
        <v>822602</v>
      </c>
      <c r="S61" s="13">
        <f>SUM(S57:S60)</f>
        <v>4196507</v>
      </c>
      <c r="T61" s="13">
        <f>SUM(T57:T60)</f>
        <v>2362248</v>
      </c>
      <c r="U61" s="12">
        <f>SUM(U57:U60)</f>
        <v>1719096</v>
      </c>
      <c r="V61" s="12">
        <f>SUM(V57:V60)</f>
        <v>11466287</v>
      </c>
      <c r="W61" s="11">
        <f>SUM(W57:W60)</f>
        <v>15547631</v>
      </c>
    </row>
    <row r="62" spans="1:23" ht="13" x14ac:dyDescent="0.3">
      <c r="A62" s="24" t="s">
        <v>9</v>
      </c>
      <c r="B62" s="23" t="s">
        <v>484</v>
      </c>
      <c r="C62" s="22" t="s">
        <v>483</v>
      </c>
      <c r="D62" s="20">
        <v>77730541</v>
      </c>
      <c r="E62" s="19">
        <v>62644700</v>
      </c>
      <c r="F62" s="19">
        <v>23742534</v>
      </c>
      <c r="G62" s="21">
        <f>IF(($E62      =0),0,($F62      /$E62      ))</f>
        <v>0.37900307607826361</v>
      </c>
      <c r="H62" s="20">
        <v>0</v>
      </c>
      <c r="I62" s="19">
        <v>2720302</v>
      </c>
      <c r="J62" s="19">
        <v>-1676468890</v>
      </c>
      <c r="K62" s="20">
        <v>-1673748588</v>
      </c>
      <c r="L62" s="20">
        <v>165576</v>
      </c>
      <c r="M62" s="19">
        <v>3403595</v>
      </c>
      <c r="N62" s="19">
        <v>17098</v>
      </c>
      <c r="O62" s="20">
        <v>3586269</v>
      </c>
      <c r="P62" s="20">
        <v>6534</v>
      </c>
      <c r="Q62" s="19">
        <v>4107748</v>
      </c>
      <c r="R62" s="19">
        <v>18230</v>
      </c>
      <c r="S62" s="20">
        <v>4132512</v>
      </c>
      <c r="T62" s="20">
        <v>1679066274</v>
      </c>
      <c r="U62" s="19">
        <v>6348676</v>
      </c>
      <c r="V62" s="19">
        <v>4357391</v>
      </c>
      <c r="W62" s="18">
        <v>1689772341</v>
      </c>
    </row>
    <row r="63" spans="1:23" ht="13" x14ac:dyDescent="0.3">
      <c r="A63" s="24" t="s">
        <v>9</v>
      </c>
      <c r="B63" s="23" t="s">
        <v>482</v>
      </c>
      <c r="C63" s="22" t="s">
        <v>481</v>
      </c>
      <c r="D63" s="20">
        <v>42079866</v>
      </c>
      <c r="E63" s="19">
        <v>42079866</v>
      </c>
      <c r="F63" s="19">
        <v>33806583</v>
      </c>
      <c r="G63" s="21">
        <f>IF(($E63      =0),0,($F63      /$E63      ))</f>
        <v>0.80339093760422142</v>
      </c>
      <c r="H63" s="20">
        <v>992962</v>
      </c>
      <c r="I63" s="19">
        <v>1368115</v>
      </c>
      <c r="J63" s="19">
        <v>1285350</v>
      </c>
      <c r="K63" s="20">
        <v>3646427</v>
      </c>
      <c r="L63" s="20">
        <v>3549863</v>
      </c>
      <c r="M63" s="19">
        <v>597997</v>
      </c>
      <c r="N63" s="19">
        <v>8355479</v>
      </c>
      <c r="O63" s="20">
        <v>12503339</v>
      </c>
      <c r="P63" s="20">
        <v>2398789</v>
      </c>
      <c r="Q63" s="19">
        <v>2544838</v>
      </c>
      <c r="R63" s="19">
        <v>3366141</v>
      </c>
      <c r="S63" s="20">
        <v>8309768</v>
      </c>
      <c r="T63" s="20">
        <v>2768125</v>
      </c>
      <c r="U63" s="19">
        <v>1574563</v>
      </c>
      <c r="V63" s="19">
        <v>5004361</v>
      </c>
      <c r="W63" s="18">
        <v>9347049</v>
      </c>
    </row>
    <row r="64" spans="1:23" ht="13" x14ac:dyDescent="0.3">
      <c r="A64" s="24" t="s">
        <v>9</v>
      </c>
      <c r="B64" s="23" t="s">
        <v>480</v>
      </c>
      <c r="C64" s="22" t="s">
        <v>479</v>
      </c>
      <c r="D64" s="20">
        <v>41201000</v>
      </c>
      <c r="E64" s="19">
        <v>45915000</v>
      </c>
      <c r="F64" s="19">
        <v>40011903</v>
      </c>
      <c r="G64" s="21">
        <f>IF(($E64      =0),0,($F64      /$E64      ))</f>
        <v>0.87143423717739299</v>
      </c>
      <c r="H64" s="20">
        <v>6335318</v>
      </c>
      <c r="I64" s="19">
        <v>3423984</v>
      </c>
      <c r="J64" s="19">
        <v>3063</v>
      </c>
      <c r="K64" s="20">
        <v>9762365</v>
      </c>
      <c r="L64" s="20">
        <v>5450528</v>
      </c>
      <c r="M64" s="19">
        <v>1407056</v>
      </c>
      <c r="N64" s="19">
        <v>4544990</v>
      </c>
      <c r="O64" s="20">
        <v>11402574</v>
      </c>
      <c r="P64" s="20">
        <v>3024301</v>
      </c>
      <c r="Q64" s="19">
        <v>3091956</v>
      </c>
      <c r="R64" s="19">
        <v>1804034</v>
      </c>
      <c r="S64" s="20">
        <v>7920291</v>
      </c>
      <c r="T64" s="20">
        <v>1617401</v>
      </c>
      <c r="U64" s="19">
        <v>3210149</v>
      </c>
      <c r="V64" s="19">
        <v>6099123</v>
      </c>
      <c r="W64" s="18">
        <v>10926673</v>
      </c>
    </row>
    <row r="65" spans="1:23" ht="13" x14ac:dyDescent="0.3">
      <c r="A65" s="24" t="s">
        <v>9</v>
      </c>
      <c r="B65" s="23" t="s">
        <v>478</v>
      </c>
      <c r="C65" s="22" t="s">
        <v>477</v>
      </c>
      <c r="D65" s="20">
        <v>140263000</v>
      </c>
      <c r="E65" s="19">
        <v>188200408</v>
      </c>
      <c r="F65" s="19">
        <v>167483913</v>
      </c>
      <c r="G65" s="21">
        <f>IF(($E65      =0),0,($F65      /$E65      ))</f>
        <v>0.88992321950757936</v>
      </c>
      <c r="H65" s="20">
        <v>11111171</v>
      </c>
      <c r="I65" s="19">
        <v>34343894</v>
      </c>
      <c r="J65" s="19">
        <v>13558159</v>
      </c>
      <c r="K65" s="20">
        <v>59013224</v>
      </c>
      <c r="L65" s="20">
        <v>15339885</v>
      </c>
      <c r="M65" s="19">
        <v>7667012</v>
      </c>
      <c r="N65" s="19">
        <v>15635395</v>
      </c>
      <c r="O65" s="20">
        <v>38642292</v>
      </c>
      <c r="P65" s="20">
        <v>9635101</v>
      </c>
      <c r="Q65" s="19">
        <v>20171527</v>
      </c>
      <c r="R65" s="19">
        <v>5987208</v>
      </c>
      <c r="S65" s="20">
        <v>35793836</v>
      </c>
      <c r="T65" s="20">
        <v>6534507</v>
      </c>
      <c r="U65" s="19">
        <v>6151381</v>
      </c>
      <c r="V65" s="19">
        <v>21348673</v>
      </c>
      <c r="W65" s="18">
        <v>34034561</v>
      </c>
    </row>
    <row r="66" spans="1:23" ht="13" x14ac:dyDescent="0.3">
      <c r="A66" s="24" t="s">
        <v>9</v>
      </c>
      <c r="B66" s="23" t="s">
        <v>476</v>
      </c>
      <c r="C66" s="22" t="s">
        <v>475</v>
      </c>
      <c r="D66" s="20">
        <v>57483500</v>
      </c>
      <c r="E66" s="19">
        <v>79352588</v>
      </c>
      <c r="F66" s="19">
        <v>41887975</v>
      </c>
      <c r="G66" s="21">
        <f>IF(($E66      =0),0,($F66      /$E66      ))</f>
        <v>0.52787156733942942</v>
      </c>
      <c r="H66" s="20">
        <v>2646096</v>
      </c>
      <c r="I66" s="19">
        <v>3320531</v>
      </c>
      <c r="J66" s="19">
        <v>6350965</v>
      </c>
      <c r="K66" s="20">
        <v>12317592</v>
      </c>
      <c r="L66" s="20">
        <v>5813085</v>
      </c>
      <c r="M66" s="19">
        <v>1214133</v>
      </c>
      <c r="N66" s="19">
        <v>7556777</v>
      </c>
      <c r="O66" s="20">
        <v>14583995</v>
      </c>
      <c r="P66" s="20">
        <v>1095784</v>
      </c>
      <c r="Q66" s="19">
        <v>5151129</v>
      </c>
      <c r="R66" s="19">
        <v>0</v>
      </c>
      <c r="S66" s="20">
        <v>6246913</v>
      </c>
      <c r="T66" s="20">
        <v>1445947</v>
      </c>
      <c r="U66" s="19">
        <v>2342580</v>
      </c>
      <c r="V66" s="19">
        <v>4950948</v>
      </c>
      <c r="W66" s="18">
        <v>8739475</v>
      </c>
    </row>
    <row r="67" spans="1:23" ht="13" x14ac:dyDescent="0.3">
      <c r="A67" s="24" t="s">
        <v>6</v>
      </c>
      <c r="B67" s="23" t="s">
        <v>474</v>
      </c>
      <c r="C67" s="22" t="s">
        <v>473</v>
      </c>
      <c r="D67" s="20">
        <v>450000</v>
      </c>
      <c r="E67" s="19">
        <v>450000</v>
      </c>
      <c r="F67" s="19">
        <v>53412</v>
      </c>
      <c r="G67" s="21">
        <f>IF(($E67      =0),0,($F67      /$E67      ))</f>
        <v>0.11869333333333333</v>
      </c>
      <c r="H67" s="20">
        <v>0</v>
      </c>
      <c r="I67" s="19">
        <v>0</v>
      </c>
      <c r="J67" s="19">
        <v>0</v>
      </c>
      <c r="K67" s="20">
        <v>0</v>
      </c>
      <c r="L67" s="20">
        <v>29950</v>
      </c>
      <c r="M67" s="19">
        <v>0</v>
      </c>
      <c r="N67" s="19">
        <v>0</v>
      </c>
      <c r="O67" s="20">
        <v>29950</v>
      </c>
      <c r="P67" s="20">
        <v>0</v>
      </c>
      <c r="Q67" s="19">
        <v>0</v>
      </c>
      <c r="R67" s="19">
        <v>0</v>
      </c>
      <c r="S67" s="20">
        <v>0</v>
      </c>
      <c r="T67" s="20">
        <v>0</v>
      </c>
      <c r="U67" s="19">
        <v>23462</v>
      </c>
      <c r="V67" s="19">
        <v>0</v>
      </c>
      <c r="W67" s="18">
        <v>23462</v>
      </c>
    </row>
    <row r="68" spans="1:23" ht="14" x14ac:dyDescent="0.3">
      <c r="A68" s="17" t="s">
        <v>0</v>
      </c>
      <c r="B68" s="16" t="s">
        <v>472</v>
      </c>
      <c r="C68" s="15" t="s">
        <v>0</v>
      </c>
      <c r="D68" s="13">
        <f>SUM(D62:D67)</f>
        <v>359207907</v>
      </c>
      <c r="E68" s="12">
        <f>SUM(E62:E67)</f>
        <v>418642562</v>
      </c>
      <c r="F68" s="12">
        <f>SUM(F62:F67)</f>
        <v>306986320</v>
      </c>
      <c r="G68" s="14">
        <f>IF(($E68      =0),0,($F68      /$E68      ))</f>
        <v>0.73328979866122646</v>
      </c>
      <c r="H68" s="13">
        <f>SUM(H62:H67)</f>
        <v>21085547</v>
      </c>
      <c r="I68" s="12">
        <f>SUM(I62:I67)</f>
        <v>45176826</v>
      </c>
      <c r="J68" s="12">
        <f>SUM(J62:J67)</f>
        <v>-1655271353</v>
      </c>
      <c r="K68" s="13">
        <f>SUM(K62:K67)</f>
        <v>-1589008980</v>
      </c>
      <c r="L68" s="13">
        <f>SUM(L62:L67)</f>
        <v>30348887</v>
      </c>
      <c r="M68" s="12">
        <f>SUM(M62:M67)</f>
        <v>14289793</v>
      </c>
      <c r="N68" s="12">
        <f>SUM(N62:N67)</f>
        <v>36109739</v>
      </c>
      <c r="O68" s="13">
        <f>SUM(O62:O67)</f>
        <v>80748419</v>
      </c>
      <c r="P68" s="13">
        <f>SUM(P62:P67)</f>
        <v>16160509</v>
      </c>
      <c r="Q68" s="12">
        <f>SUM(Q62:Q67)</f>
        <v>35067198</v>
      </c>
      <c r="R68" s="12">
        <f>SUM(R62:R67)</f>
        <v>11175613</v>
      </c>
      <c r="S68" s="13">
        <f>SUM(S62:S67)</f>
        <v>62403320</v>
      </c>
      <c r="T68" s="13">
        <f>SUM(T62:T67)</f>
        <v>1691432254</v>
      </c>
      <c r="U68" s="12">
        <f>SUM(U62:U67)</f>
        <v>19650811</v>
      </c>
      <c r="V68" s="12">
        <f>SUM(V62:V67)</f>
        <v>41760496</v>
      </c>
      <c r="W68" s="11">
        <f>SUM(W62:W67)</f>
        <v>1752843561</v>
      </c>
    </row>
    <row r="69" spans="1:23" ht="13" x14ac:dyDescent="0.3">
      <c r="A69" s="24" t="s">
        <v>9</v>
      </c>
      <c r="B69" s="23" t="s">
        <v>471</v>
      </c>
      <c r="C69" s="22" t="s">
        <v>470</v>
      </c>
      <c r="D69" s="20">
        <v>287594868</v>
      </c>
      <c r="E69" s="19">
        <v>287539776</v>
      </c>
      <c r="F69" s="19">
        <v>219358987</v>
      </c>
      <c r="G69" s="21">
        <f>IF(($E69      =0),0,($F69      /$E69      ))</f>
        <v>0.76288223511727293</v>
      </c>
      <c r="H69" s="20">
        <v>18711836</v>
      </c>
      <c r="I69" s="19">
        <v>6212416</v>
      </c>
      <c r="J69" s="19">
        <v>24660691</v>
      </c>
      <c r="K69" s="20">
        <v>49584943</v>
      </c>
      <c r="L69" s="20">
        <v>30804943</v>
      </c>
      <c r="M69" s="19">
        <v>20724815</v>
      </c>
      <c r="N69" s="19">
        <v>10130956</v>
      </c>
      <c r="O69" s="20">
        <v>61660714</v>
      </c>
      <c r="P69" s="20">
        <v>15369542</v>
      </c>
      <c r="Q69" s="19">
        <v>13248946</v>
      </c>
      <c r="R69" s="19">
        <v>14428199</v>
      </c>
      <c r="S69" s="20">
        <v>43046687</v>
      </c>
      <c r="T69" s="20">
        <v>10997692</v>
      </c>
      <c r="U69" s="19">
        <v>14191583</v>
      </c>
      <c r="V69" s="19">
        <v>39877368</v>
      </c>
      <c r="W69" s="18">
        <v>65066643</v>
      </c>
    </row>
    <row r="70" spans="1:23" ht="13" x14ac:dyDescent="0.3">
      <c r="A70" s="24" t="s">
        <v>9</v>
      </c>
      <c r="B70" s="23" t="s">
        <v>469</v>
      </c>
      <c r="C70" s="22" t="s">
        <v>468</v>
      </c>
      <c r="D70" s="20">
        <v>146249241</v>
      </c>
      <c r="E70" s="19">
        <v>164689990</v>
      </c>
      <c r="F70" s="19">
        <v>175339590</v>
      </c>
      <c r="G70" s="21">
        <f>IF(($E70      =0),0,($F70      /$E70      ))</f>
        <v>1.0646645251481284</v>
      </c>
      <c r="H70" s="20">
        <v>4961186</v>
      </c>
      <c r="I70" s="19">
        <v>11133500</v>
      </c>
      <c r="J70" s="19">
        <v>10594160</v>
      </c>
      <c r="K70" s="20">
        <v>26688846</v>
      </c>
      <c r="L70" s="20">
        <v>14411829</v>
      </c>
      <c r="M70" s="19">
        <v>14630295</v>
      </c>
      <c r="N70" s="19">
        <v>15715523</v>
      </c>
      <c r="O70" s="20">
        <v>44757647</v>
      </c>
      <c r="P70" s="20">
        <v>20408364</v>
      </c>
      <c r="Q70" s="19">
        <v>13497015</v>
      </c>
      <c r="R70" s="19">
        <v>13900009</v>
      </c>
      <c r="S70" s="20">
        <v>47805388</v>
      </c>
      <c r="T70" s="20">
        <v>3634332</v>
      </c>
      <c r="U70" s="19">
        <v>31632186</v>
      </c>
      <c r="V70" s="19">
        <v>20821191</v>
      </c>
      <c r="W70" s="18">
        <v>56087709</v>
      </c>
    </row>
    <row r="71" spans="1:23" ht="13" x14ac:dyDescent="0.3">
      <c r="A71" s="24" t="s">
        <v>9</v>
      </c>
      <c r="B71" s="23" t="s">
        <v>467</v>
      </c>
      <c r="C71" s="22" t="s">
        <v>466</v>
      </c>
      <c r="D71" s="20">
        <v>212841009</v>
      </c>
      <c r="E71" s="19">
        <v>212841009</v>
      </c>
      <c r="F71" s="19">
        <v>92383258</v>
      </c>
      <c r="G71" s="21">
        <f>IF(($E71      =0),0,($F71      /$E71      ))</f>
        <v>0.43404820543770301</v>
      </c>
      <c r="H71" s="20">
        <v>1768481</v>
      </c>
      <c r="I71" s="19">
        <v>3860722</v>
      </c>
      <c r="J71" s="19">
        <v>2690384</v>
      </c>
      <c r="K71" s="20">
        <v>8319587</v>
      </c>
      <c r="L71" s="20">
        <v>5399743</v>
      </c>
      <c r="M71" s="19">
        <v>8566584</v>
      </c>
      <c r="N71" s="19">
        <v>26079246</v>
      </c>
      <c r="O71" s="20">
        <v>40045573</v>
      </c>
      <c r="P71" s="20">
        <v>1196764</v>
      </c>
      <c r="Q71" s="19">
        <v>8383768</v>
      </c>
      <c r="R71" s="19">
        <v>7067370</v>
      </c>
      <c r="S71" s="20">
        <v>16647902</v>
      </c>
      <c r="T71" s="20">
        <v>4207237</v>
      </c>
      <c r="U71" s="19">
        <v>10733339</v>
      </c>
      <c r="V71" s="19">
        <v>12429620</v>
      </c>
      <c r="W71" s="18">
        <v>27370196</v>
      </c>
    </row>
    <row r="72" spans="1:23" ht="13" x14ac:dyDescent="0.3">
      <c r="A72" s="24" t="s">
        <v>9</v>
      </c>
      <c r="B72" s="23" t="s">
        <v>465</v>
      </c>
      <c r="C72" s="22" t="s">
        <v>464</v>
      </c>
      <c r="D72" s="20">
        <v>316680865</v>
      </c>
      <c r="E72" s="19">
        <v>368485945</v>
      </c>
      <c r="F72" s="19">
        <v>246683822</v>
      </c>
      <c r="G72" s="21">
        <f>IF(($E72      =0),0,($F72      /$E72      ))</f>
        <v>0.66945245903476724</v>
      </c>
      <c r="H72" s="20">
        <v>2246769</v>
      </c>
      <c r="I72" s="19">
        <v>12452021</v>
      </c>
      <c r="J72" s="19">
        <v>10349782</v>
      </c>
      <c r="K72" s="20">
        <v>25048572</v>
      </c>
      <c r="L72" s="20">
        <v>11498141</v>
      </c>
      <c r="M72" s="19">
        <v>56568108</v>
      </c>
      <c r="N72" s="19">
        <v>14120747</v>
      </c>
      <c r="O72" s="20">
        <v>82186996</v>
      </c>
      <c r="P72" s="20">
        <v>1835218</v>
      </c>
      <c r="Q72" s="19">
        <v>36372645</v>
      </c>
      <c r="R72" s="19">
        <v>47726566</v>
      </c>
      <c r="S72" s="20">
        <v>85934429</v>
      </c>
      <c r="T72" s="20">
        <v>30052888</v>
      </c>
      <c r="U72" s="19">
        <v>23460937</v>
      </c>
      <c r="V72" s="19">
        <v>0</v>
      </c>
      <c r="W72" s="18">
        <v>53513825</v>
      </c>
    </row>
    <row r="73" spans="1:23" ht="13" x14ac:dyDescent="0.3">
      <c r="A73" s="24" t="s">
        <v>9</v>
      </c>
      <c r="B73" s="23" t="s">
        <v>463</v>
      </c>
      <c r="C73" s="22" t="s">
        <v>462</v>
      </c>
      <c r="D73" s="20">
        <v>44113000</v>
      </c>
      <c r="E73" s="19">
        <v>44963042</v>
      </c>
      <c r="F73" s="19">
        <v>23557590</v>
      </c>
      <c r="G73" s="21">
        <f>IF(($E73      =0),0,($F73      /$E73      ))</f>
        <v>0.52393229977633626</v>
      </c>
      <c r="H73" s="20">
        <v>0</v>
      </c>
      <c r="I73" s="19">
        <v>2578306</v>
      </c>
      <c r="J73" s="19">
        <v>4307972</v>
      </c>
      <c r="K73" s="20">
        <v>6886278</v>
      </c>
      <c r="L73" s="20">
        <v>5080445</v>
      </c>
      <c r="M73" s="19">
        <v>2993365</v>
      </c>
      <c r="N73" s="19">
        <v>2305105</v>
      </c>
      <c r="O73" s="20">
        <v>10378915</v>
      </c>
      <c r="P73" s="20">
        <v>291780</v>
      </c>
      <c r="Q73" s="19">
        <v>1628625</v>
      </c>
      <c r="R73" s="19">
        <v>3061160</v>
      </c>
      <c r="S73" s="20">
        <v>4981565</v>
      </c>
      <c r="T73" s="20">
        <v>782127</v>
      </c>
      <c r="U73" s="19">
        <v>528705</v>
      </c>
      <c r="V73" s="19">
        <v>0</v>
      </c>
      <c r="W73" s="18">
        <v>1310832</v>
      </c>
    </row>
    <row r="74" spans="1:23" ht="13" x14ac:dyDescent="0.3">
      <c r="A74" s="24" t="s">
        <v>9</v>
      </c>
      <c r="B74" s="23" t="s">
        <v>461</v>
      </c>
      <c r="C74" s="22" t="s">
        <v>460</v>
      </c>
      <c r="D74" s="20">
        <v>34810650</v>
      </c>
      <c r="E74" s="19">
        <v>43310650</v>
      </c>
      <c r="F74" s="19">
        <v>11847717</v>
      </c>
      <c r="G74" s="21">
        <f>IF(($E74      =0),0,($F74      /$E74      ))</f>
        <v>0.27355204782195602</v>
      </c>
      <c r="H74" s="20">
        <v>0</v>
      </c>
      <c r="I74" s="19">
        <v>156522</v>
      </c>
      <c r="J74" s="19">
        <v>2939677</v>
      </c>
      <c r="K74" s="20">
        <v>3096199</v>
      </c>
      <c r="L74" s="20">
        <v>2449679</v>
      </c>
      <c r="M74" s="19">
        <v>923152</v>
      </c>
      <c r="N74" s="19">
        <v>1582051</v>
      </c>
      <c r="O74" s="20">
        <v>4954882</v>
      </c>
      <c r="P74" s="20">
        <v>2502634</v>
      </c>
      <c r="Q74" s="19">
        <v>0</v>
      </c>
      <c r="R74" s="19">
        <v>0</v>
      </c>
      <c r="S74" s="20">
        <v>2502634</v>
      </c>
      <c r="T74" s="20">
        <v>341639</v>
      </c>
      <c r="U74" s="19">
        <v>0</v>
      </c>
      <c r="V74" s="19">
        <v>952363</v>
      </c>
      <c r="W74" s="18">
        <v>1294002</v>
      </c>
    </row>
    <row r="75" spans="1:23" ht="13" x14ac:dyDescent="0.3">
      <c r="A75" s="24" t="s">
        <v>6</v>
      </c>
      <c r="B75" s="23" t="s">
        <v>459</v>
      </c>
      <c r="C75" s="22" t="s">
        <v>458</v>
      </c>
      <c r="D75" s="20">
        <v>9920004</v>
      </c>
      <c r="E75" s="19">
        <v>8272620</v>
      </c>
      <c r="F75" s="19">
        <v>5399341</v>
      </c>
      <c r="G75" s="21">
        <f>IF(($E75      =0),0,($F75      /$E75      ))</f>
        <v>0.65267605667853712</v>
      </c>
      <c r="H75" s="20">
        <v>480473</v>
      </c>
      <c r="I75" s="19">
        <v>97398</v>
      </c>
      <c r="J75" s="19">
        <v>1661148</v>
      </c>
      <c r="K75" s="20">
        <v>2239019</v>
      </c>
      <c r="L75" s="20">
        <v>0</v>
      </c>
      <c r="M75" s="19">
        <v>0</v>
      </c>
      <c r="N75" s="19">
        <v>227724</v>
      </c>
      <c r="O75" s="20">
        <v>227724</v>
      </c>
      <c r="P75" s="20">
        <v>0</v>
      </c>
      <c r="Q75" s="19">
        <v>0</v>
      </c>
      <c r="R75" s="19">
        <v>3000</v>
      </c>
      <c r="S75" s="20">
        <v>3000</v>
      </c>
      <c r="T75" s="20">
        <v>76600</v>
      </c>
      <c r="U75" s="19">
        <v>1883713</v>
      </c>
      <c r="V75" s="19">
        <v>969285</v>
      </c>
      <c r="W75" s="18">
        <v>2929598</v>
      </c>
    </row>
    <row r="76" spans="1:23" ht="14" x14ac:dyDescent="0.3">
      <c r="A76" s="17" t="s">
        <v>0</v>
      </c>
      <c r="B76" s="16" t="s">
        <v>457</v>
      </c>
      <c r="C76" s="15" t="s">
        <v>0</v>
      </c>
      <c r="D76" s="13">
        <f>SUM(D69:D75)</f>
        <v>1052209637</v>
      </c>
      <c r="E76" s="12">
        <f>SUM(E69:E75)</f>
        <v>1130103032</v>
      </c>
      <c r="F76" s="12">
        <f>SUM(F69:F75)</f>
        <v>774570305</v>
      </c>
      <c r="G76" s="14">
        <f>IF(($E76      =0),0,($F76      /$E76      ))</f>
        <v>0.6853979531664508</v>
      </c>
      <c r="H76" s="13">
        <f>SUM(H69:H75)</f>
        <v>28168745</v>
      </c>
      <c r="I76" s="12">
        <f>SUM(I69:I75)</f>
        <v>36490885</v>
      </c>
      <c r="J76" s="12">
        <f>SUM(J69:J75)</f>
        <v>57203814</v>
      </c>
      <c r="K76" s="13">
        <f>SUM(K69:K75)</f>
        <v>121863444</v>
      </c>
      <c r="L76" s="13">
        <f>SUM(L69:L75)</f>
        <v>69644780</v>
      </c>
      <c r="M76" s="12">
        <f>SUM(M69:M75)</f>
        <v>104406319</v>
      </c>
      <c r="N76" s="12">
        <f>SUM(N69:N75)</f>
        <v>70161352</v>
      </c>
      <c r="O76" s="13">
        <f>SUM(O69:O75)</f>
        <v>244212451</v>
      </c>
      <c r="P76" s="13">
        <f>SUM(P69:P75)</f>
        <v>41604302</v>
      </c>
      <c r="Q76" s="12">
        <f>SUM(Q69:Q75)</f>
        <v>73130999</v>
      </c>
      <c r="R76" s="12">
        <f>SUM(R69:R75)</f>
        <v>86186304</v>
      </c>
      <c r="S76" s="13">
        <f>SUM(S69:S75)</f>
        <v>200921605</v>
      </c>
      <c r="T76" s="13">
        <f>SUM(T69:T75)</f>
        <v>50092515</v>
      </c>
      <c r="U76" s="12">
        <f>SUM(U69:U75)</f>
        <v>82430463</v>
      </c>
      <c r="V76" s="12">
        <f>SUM(V69:V75)</f>
        <v>75049827</v>
      </c>
      <c r="W76" s="11">
        <f>SUM(W69:W75)</f>
        <v>207572805</v>
      </c>
    </row>
    <row r="77" spans="1:23" ht="13" x14ac:dyDescent="0.3">
      <c r="A77" s="24" t="s">
        <v>9</v>
      </c>
      <c r="B77" s="23" t="s">
        <v>456</v>
      </c>
      <c r="C77" s="22" t="s">
        <v>455</v>
      </c>
      <c r="D77" s="20">
        <v>95021271</v>
      </c>
      <c r="E77" s="19">
        <v>85879228</v>
      </c>
      <c r="F77" s="19">
        <v>53047709</v>
      </c>
      <c r="G77" s="21">
        <f>IF(($E77      =0),0,($F77      /$E77      ))</f>
        <v>0.61770127928956231</v>
      </c>
      <c r="H77" s="20">
        <v>12929</v>
      </c>
      <c r="I77" s="19">
        <v>9704158</v>
      </c>
      <c r="J77" s="19">
        <v>2494552</v>
      </c>
      <c r="K77" s="20">
        <v>12211639</v>
      </c>
      <c r="L77" s="20">
        <v>6917617</v>
      </c>
      <c r="M77" s="19">
        <v>679892</v>
      </c>
      <c r="N77" s="19">
        <v>3013866</v>
      </c>
      <c r="O77" s="20">
        <v>10611375</v>
      </c>
      <c r="P77" s="20">
        <v>1536828</v>
      </c>
      <c r="Q77" s="19">
        <v>158662</v>
      </c>
      <c r="R77" s="19">
        <v>2276559</v>
      </c>
      <c r="S77" s="20">
        <v>3972049</v>
      </c>
      <c r="T77" s="20">
        <v>10581172</v>
      </c>
      <c r="U77" s="19">
        <v>6871684</v>
      </c>
      <c r="V77" s="19">
        <v>8799790</v>
      </c>
      <c r="W77" s="18">
        <v>26252646</v>
      </c>
    </row>
    <row r="78" spans="1:23" ht="13" x14ac:dyDescent="0.3">
      <c r="A78" s="24" t="s">
        <v>9</v>
      </c>
      <c r="B78" s="23" t="s">
        <v>454</v>
      </c>
      <c r="C78" s="22" t="s">
        <v>453</v>
      </c>
      <c r="D78" s="20">
        <v>171207399</v>
      </c>
      <c r="E78" s="19">
        <v>202007399</v>
      </c>
      <c r="F78" s="19">
        <v>140264425</v>
      </c>
      <c r="G78" s="21">
        <f>IF(($E78      =0),0,($F78      /$E78      ))</f>
        <v>0.69435290833084784</v>
      </c>
      <c r="H78" s="20">
        <v>1342864</v>
      </c>
      <c r="I78" s="19">
        <v>7925745</v>
      </c>
      <c r="J78" s="19">
        <v>6479666</v>
      </c>
      <c r="K78" s="20">
        <v>15748275</v>
      </c>
      <c r="L78" s="20">
        <v>4421392</v>
      </c>
      <c r="M78" s="19">
        <v>18998005</v>
      </c>
      <c r="N78" s="19">
        <v>19393348</v>
      </c>
      <c r="O78" s="20">
        <v>42812745</v>
      </c>
      <c r="P78" s="20">
        <v>6261413</v>
      </c>
      <c r="Q78" s="19">
        <v>9144533</v>
      </c>
      <c r="R78" s="19">
        <v>23677499</v>
      </c>
      <c r="S78" s="20">
        <v>39083445</v>
      </c>
      <c r="T78" s="20">
        <v>4845479</v>
      </c>
      <c r="U78" s="19">
        <v>10027447</v>
      </c>
      <c r="V78" s="19">
        <v>27747034</v>
      </c>
      <c r="W78" s="18">
        <v>42619960</v>
      </c>
    </row>
    <row r="79" spans="1:23" ht="13" x14ac:dyDescent="0.3">
      <c r="A79" s="24" t="s">
        <v>9</v>
      </c>
      <c r="B79" s="23" t="s">
        <v>452</v>
      </c>
      <c r="C79" s="22" t="s">
        <v>451</v>
      </c>
      <c r="D79" s="20">
        <v>163206950</v>
      </c>
      <c r="E79" s="19">
        <v>154903172</v>
      </c>
      <c r="F79" s="19">
        <v>94325327</v>
      </c>
      <c r="G79" s="21">
        <f>IF(($E79      =0),0,($F79      /$E79      ))</f>
        <v>0.6089308939393443</v>
      </c>
      <c r="H79" s="20">
        <v>6506804</v>
      </c>
      <c r="I79" s="19">
        <v>0</v>
      </c>
      <c r="J79" s="19">
        <v>9546328</v>
      </c>
      <c r="K79" s="20">
        <v>16053132</v>
      </c>
      <c r="L79" s="20">
        <v>7838301</v>
      </c>
      <c r="M79" s="19">
        <v>4943084</v>
      </c>
      <c r="N79" s="19">
        <v>15150988</v>
      </c>
      <c r="O79" s="20">
        <v>27932373</v>
      </c>
      <c r="P79" s="20">
        <v>2159338</v>
      </c>
      <c r="Q79" s="19">
        <v>5070459</v>
      </c>
      <c r="R79" s="19">
        <v>-461389</v>
      </c>
      <c r="S79" s="20">
        <v>6768408</v>
      </c>
      <c r="T79" s="20">
        <v>10937138</v>
      </c>
      <c r="U79" s="19">
        <v>4438653</v>
      </c>
      <c r="V79" s="19">
        <v>28195623</v>
      </c>
      <c r="W79" s="18">
        <v>43571414</v>
      </c>
    </row>
    <row r="80" spans="1:23" ht="13" x14ac:dyDescent="0.3">
      <c r="A80" s="24" t="s">
        <v>9</v>
      </c>
      <c r="B80" s="23" t="s">
        <v>450</v>
      </c>
      <c r="C80" s="22" t="s">
        <v>449</v>
      </c>
      <c r="D80" s="20">
        <v>39243750</v>
      </c>
      <c r="E80" s="19">
        <v>7382098</v>
      </c>
      <c r="F80" s="19">
        <v>6104026</v>
      </c>
      <c r="G80" s="21">
        <f>IF(($E80      =0),0,($F80      /$E80      ))</f>
        <v>0.82686873027152985</v>
      </c>
      <c r="H80" s="20">
        <v>0</v>
      </c>
      <c r="I80" s="19">
        <v>1066821</v>
      </c>
      <c r="J80" s="19">
        <v>224015</v>
      </c>
      <c r="K80" s="20">
        <v>1290836</v>
      </c>
      <c r="L80" s="20">
        <v>0</v>
      </c>
      <c r="M80" s="19">
        <v>0</v>
      </c>
      <c r="N80" s="19">
        <v>0</v>
      </c>
      <c r="O80" s="20">
        <v>0</v>
      </c>
      <c r="P80" s="20">
        <v>2883376</v>
      </c>
      <c r="Q80" s="19">
        <v>0</v>
      </c>
      <c r="R80" s="19">
        <v>0</v>
      </c>
      <c r="S80" s="20">
        <v>2883376</v>
      </c>
      <c r="T80" s="20">
        <v>1929814</v>
      </c>
      <c r="U80" s="19">
        <v>0</v>
      </c>
      <c r="V80" s="19">
        <v>0</v>
      </c>
      <c r="W80" s="18">
        <v>1929814</v>
      </c>
    </row>
    <row r="81" spans="1:23" ht="13" x14ac:dyDescent="0.3">
      <c r="A81" s="24" t="s">
        <v>6</v>
      </c>
      <c r="B81" s="23" t="s">
        <v>448</v>
      </c>
      <c r="C81" s="22" t="s">
        <v>447</v>
      </c>
      <c r="D81" s="20">
        <v>4000000</v>
      </c>
      <c r="E81" s="19">
        <v>31221549</v>
      </c>
      <c r="F81" s="19">
        <v>10577982</v>
      </c>
      <c r="G81" s="21">
        <f>IF(($E81      =0),0,($F81      /$E81      ))</f>
        <v>0.33880388189580218</v>
      </c>
      <c r="H81" s="20">
        <v>0</v>
      </c>
      <c r="I81" s="19">
        <v>2680</v>
      </c>
      <c r="J81" s="19">
        <v>6512</v>
      </c>
      <c r="K81" s="20">
        <v>9192</v>
      </c>
      <c r="L81" s="20">
        <v>3697976</v>
      </c>
      <c r="M81" s="19">
        <v>1697204</v>
      </c>
      <c r="N81" s="19">
        <v>1313038</v>
      </c>
      <c r="O81" s="20">
        <v>6708218</v>
      </c>
      <c r="P81" s="20">
        <v>907467</v>
      </c>
      <c r="Q81" s="19">
        <v>27694</v>
      </c>
      <c r="R81" s="19">
        <v>1456667</v>
      </c>
      <c r="S81" s="20">
        <v>2391828</v>
      </c>
      <c r="T81" s="20">
        <v>13690</v>
      </c>
      <c r="U81" s="19">
        <v>733330</v>
      </c>
      <c r="V81" s="19">
        <v>721724</v>
      </c>
      <c r="W81" s="18">
        <v>1468744</v>
      </c>
    </row>
    <row r="82" spans="1:23" ht="14" x14ac:dyDescent="0.3">
      <c r="A82" s="17" t="s">
        <v>0</v>
      </c>
      <c r="B82" s="16" t="s">
        <v>446</v>
      </c>
      <c r="C82" s="15" t="s">
        <v>0</v>
      </c>
      <c r="D82" s="13">
        <f>SUM(D77:D81)</f>
        <v>472679370</v>
      </c>
      <c r="E82" s="12">
        <f>SUM(E77:E81)</f>
        <v>481393446</v>
      </c>
      <c r="F82" s="12">
        <f>SUM(F77:F81)</f>
        <v>304319469</v>
      </c>
      <c r="G82" s="14">
        <f>IF(($E82      =0),0,($F82      /$E82      ))</f>
        <v>0.6321637145845147</v>
      </c>
      <c r="H82" s="13">
        <f>SUM(H77:H81)</f>
        <v>7862597</v>
      </c>
      <c r="I82" s="12">
        <f>SUM(I77:I81)</f>
        <v>18699404</v>
      </c>
      <c r="J82" s="12">
        <f>SUM(J77:J81)</f>
        <v>18751073</v>
      </c>
      <c r="K82" s="13">
        <f>SUM(K77:K81)</f>
        <v>45313074</v>
      </c>
      <c r="L82" s="13">
        <f>SUM(L77:L81)</f>
        <v>22875286</v>
      </c>
      <c r="M82" s="12">
        <f>SUM(M77:M81)</f>
        <v>26318185</v>
      </c>
      <c r="N82" s="12">
        <f>SUM(N77:N81)</f>
        <v>38871240</v>
      </c>
      <c r="O82" s="13">
        <f>SUM(O77:O81)</f>
        <v>88064711</v>
      </c>
      <c r="P82" s="13">
        <f>SUM(P77:P81)</f>
        <v>13748422</v>
      </c>
      <c r="Q82" s="12">
        <f>SUM(Q77:Q81)</f>
        <v>14401348</v>
      </c>
      <c r="R82" s="12">
        <f>SUM(R77:R81)</f>
        <v>26949336</v>
      </c>
      <c r="S82" s="13">
        <f>SUM(S77:S81)</f>
        <v>55099106</v>
      </c>
      <c r="T82" s="13">
        <f>SUM(T77:T81)</f>
        <v>28307293</v>
      </c>
      <c r="U82" s="12">
        <f>SUM(U77:U81)</f>
        <v>22071114</v>
      </c>
      <c r="V82" s="12">
        <f>SUM(V77:V81)</f>
        <v>65464171</v>
      </c>
      <c r="W82" s="11">
        <f>SUM(W77:W81)</f>
        <v>115842578</v>
      </c>
    </row>
    <row r="83" spans="1:23" ht="14" x14ac:dyDescent="0.3">
      <c r="A83" s="17" t="s">
        <v>0</v>
      </c>
      <c r="B83" s="16" t="s">
        <v>445</v>
      </c>
      <c r="C83" s="15" t="s">
        <v>0</v>
      </c>
      <c r="D83" s="13">
        <f>SUM(D55,D57:D60,D62:D67,D69:D75,D77:D81)</f>
        <v>3370642697</v>
      </c>
      <c r="E83" s="12">
        <f>SUM(E55,E57:E60,E62:E67,E69:E75,E77:E81)</f>
        <v>3600398834</v>
      </c>
      <c r="F83" s="12">
        <f>SUM(F55,F57:F60,F62:F67,F69:F75,F77:F81)</f>
        <v>2350876187</v>
      </c>
      <c r="G83" s="14">
        <f>IF(($E83      =0),0,($F83      /$E83      ))</f>
        <v>0.65294882466901716</v>
      </c>
      <c r="H83" s="13">
        <f>SUM(H55,H57:H60,H62:H67,H69:H75,H77:H81)</f>
        <v>69157235</v>
      </c>
      <c r="I83" s="12">
        <f>SUM(I55,I57:I60,I62:I67,I69:I75,I77:I81)</f>
        <v>99822034</v>
      </c>
      <c r="J83" s="12">
        <f>SUM(J55,J57:J60,J62:J67,J69:J75,J77:J81)</f>
        <v>-1460230526</v>
      </c>
      <c r="K83" s="13">
        <f>SUM(K55,K57:K60,K62:K67,K69:K75,K77:K81)</f>
        <v>-1291251257</v>
      </c>
      <c r="L83" s="13">
        <f>SUM(L55,L57:L60,L62:L67,L69:L75,L77:L81)</f>
        <v>188097296</v>
      </c>
      <c r="M83" s="12">
        <f>SUM(M55,M57:M60,M62:M67,M69:M75,M77:M81)</f>
        <v>239639878</v>
      </c>
      <c r="N83" s="12">
        <f>SUM(N55,N57:N60,N62:N67,N69:N75,N77:N81)</f>
        <v>273803236</v>
      </c>
      <c r="O83" s="13">
        <f>SUM(O55,O57:O60,O62:O67,O69:O75,O77:O81)</f>
        <v>701540410</v>
      </c>
      <c r="P83" s="13">
        <f>SUM(P55,P57:P60,P62:P67,P69:P75,P77:P81)</f>
        <v>135178272</v>
      </c>
      <c r="Q83" s="12">
        <f>SUM(Q55,Q57:Q60,Q62:Q67,Q69:Q75,Q77:Q81)</f>
        <v>168131892</v>
      </c>
      <c r="R83" s="12">
        <f>SUM(R55,R57:R60,R62:R67,R69:R75,R77:R81)</f>
        <v>213714538</v>
      </c>
      <c r="S83" s="13">
        <f>SUM(S55,S57:S60,S62:S67,S69:S75,S77:S81)</f>
        <v>517024702</v>
      </c>
      <c r="T83" s="13">
        <f>SUM(T55,T57:T60,T62:T67,T69:T75,T77:T81)</f>
        <v>1842490366</v>
      </c>
      <c r="U83" s="12">
        <f>SUM(U55,U57:U60,U62:U67,U69:U75,U77:U81)</f>
        <v>191305481</v>
      </c>
      <c r="V83" s="12">
        <f>SUM(V55,V57:V60,V62:V67,V69:V75,V77:V81)</f>
        <v>389766485</v>
      </c>
      <c r="W83" s="11">
        <f>SUM(W55,W57:W60,W62:W67,W69:W75,W77:W81)</f>
        <v>2423562332</v>
      </c>
    </row>
    <row r="84" spans="1:23" ht="14.5" customHeight="1" x14ac:dyDescent="0.3">
      <c r="A84" s="29"/>
      <c r="B84" s="27" t="s">
        <v>73</v>
      </c>
      <c r="D84" s="26"/>
      <c r="E84" s="1"/>
      <c r="F84" s="1"/>
      <c r="G84" s="2"/>
      <c r="H84" s="26"/>
      <c r="I84" s="1"/>
      <c r="J84" s="1"/>
      <c r="K84" s="26"/>
      <c r="L84" s="26"/>
      <c r="M84" s="1"/>
      <c r="N84" s="1"/>
      <c r="O84" s="26"/>
      <c r="P84" s="26"/>
      <c r="Q84" s="1"/>
      <c r="R84" s="1"/>
      <c r="S84" s="26"/>
      <c r="T84" s="26"/>
      <c r="U84" s="1"/>
      <c r="V84" s="1"/>
      <c r="W84" s="25"/>
    </row>
    <row r="85" spans="1:23" ht="14.5" customHeight="1" x14ac:dyDescent="0.3">
      <c r="A85" s="28" t="s">
        <v>0</v>
      </c>
      <c r="B85" s="27" t="s">
        <v>444</v>
      </c>
      <c r="D85" s="26"/>
      <c r="E85" s="1"/>
      <c r="F85" s="1"/>
      <c r="G85" s="2"/>
      <c r="H85" s="26"/>
      <c r="I85" s="1"/>
      <c r="J85" s="1"/>
      <c r="K85" s="26"/>
      <c r="L85" s="26"/>
      <c r="M85" s="1"/>
      <c r="N85" s="1"/>
      <c r="O85" s="26"/>
      <c r="P85" s="26"/>
      <c r="Q85" s="1"/>
      <c r="R85" s="1"/>
      <c r="S85" s="26"/>
      <c r="T85" s="26"/>
      <c r="U85" s="1"/>
      <c r="V85" s="1"/>
      <c r="W85" s="25"/>
    </row>
    <row r="86" spans="1:23" ht="13" x14ac:dyDescent="0.3">
      <c r="A86" s="24" t="s">
        <v>71</v>
      </c>
      <c r="B86" s="23" t="s">
        <v>443</v>
      </c>
      <c r="C86" s="22" t="s">
        <v>442</v>
      </c>
      <c r="D86" s="20">
        <v>3197115099</v>
      </c>
      <c r="E86" s="19">
        <v>3355376752</v>
      </c>
      <c r="F86" s="19">
        <v>2476991537</v>
      </c>
      <c r="G86" s="21">
        <f>IF(($E86      =0),0,($F86      /$E86      ))</f>
        <v>0.73821562229146664</v>
      </c>
      <c r="H86" s="20">
        <v>3369388</v>
      </c>
      <c r="I86" s="19">
        <v>51768604</v>
      </c>
      <c r="J86" s="19">
        <v>82541162</v>
      </c>
      <c r="K86" s="20">
        <v>137679154</v>
      </c>
      <c r="L86" s="20">
        <v>732379669</v>
      </c>
      <c r="M86" s="19">
        <v>96543182</v>
      </c>
      <c r="N86" s="19">
        <v>388658186</v>
      </c>
      <c r="O86" s="20">
        <v>1217581037</v>
      </c>
      <c r="P86" s="20">
        <v>74610379</v>
      </c>
      <c r="Q86" s="19">
        <v>122062873</v>
      </c>
      <c r="R86" s="19">
        <v>94531553</v>
      </c>
      <c r="S86" s="20">
        <v>291204805</v>
      </c>
      <c r="T86" s="20">
        <v>235368710</v>
      </c>
      <c r="U86" s="19">
        <v>247238207</v>
      </c>
      <c r="V86" s="19">
        <v>347919624</v>
      </c>
      <c r="W86" s="18">
        <v>830526541</v>
      </c>
    </row>
    <row r="87" spans="1:23" ht="13" x14ac:dyDescent="0.3">
      <c r="A87" s="24" t="s">
        <v>71</v>
      </c>
      <c r="B87" s="23" t="s">
        <v>441</v>
      </c>
      <c r="C87" s="22" t="s">
        <v>440</v>
      </c>
      <c r="D87" s="20">
        <v>8700420163</v>
      </c>
      <c r="E87" s="19">
        <v>8424388186</v>
      </c>
      <c r="F87" s="19">
        <v>6102887000</v>
      </c>
      <c r="G87" s="21">
        <f>IF(($E87      =0),0,($F87      /$E87      ))</f>
        <v>0.72443088628584718</v>
      </c>
      <c r="H87" s="20">
        <v>83591000</v>
      </c>
      <c r="I87" s="19">
        <v>288018000</v>
      </c>
      <c r="J87" s="19">
        <v>340895000</v>
      </c>
      <c r="K87" s="20">
        <v>712504000</v>
      </c>
      <c r="L87" s="20">
        <v>456817000</v>
      </c>
      <c r="M87" s="19">
        <v>315946000</v>
      </c>
      <c r="N87" s="19">
        <v>736168000</v>
      </c>
      <c r="O87" s="20">
        <v>1508931000</v>
      </c>
      <c r="P87" s="20">
        <v>75454000</v>
      </c>
      <c r="Q87" s="19">
        <v>276832000</v>
      </c>
      <c r="R87" s="19">
        <v>844148000</v>
      </c>
      <c r="S87" s="20">
        <v>1196434000</v>
      </c>
      <c r="T87" s="20">
        <v>416202000</v>
      </c>
      <c r="U87" s="19">
        <v>532982000</v>
      </c>
      <c r="V87" s="19">
        <v>1735834000</v>
      </c>
      <c r="W87" s="18">
        <v>2685018000</v>
      </c>
    </row>
    <row r="88" spans="1:23" ht="13" x14ac:dyDescent="0.3">
      <c r="A88" s="24" t="s">
        <v>71</v>
      </c>
      <c r="B88" s="23" t="s">
        <v>439</v>
      </c>
      <c r="C88" s="22" t="s">
        <v>438</v>
      </c>
      <c r="D88" s="20">
        <v>2459328252</v>
      </c>
      <c r="E88" s="19">
        <v>2768835586</v>
      </c>
      <c r="F88" s="19">
        <v>2269955083</v>
      </c>
      <c r="G88" s="21">
        <f>IF(($E88      =0),0,($F88      /$E88      ))</f>
        <v>0.81982299508050316</v>
      </c>
      <c r="H88" s="20">
        <v>0</v>
      </c>
      <c r="I88" s="19">
        <v>0</v>
      </c>
      <c r="J88" s="19">
        <v>443827692</v>
      </c>
      <c r="K88" s="20">
        <v>443827692</v>
      </c>
      <c r="L88" s="20">
        <v>42286212</v>
      </c>
      <c r="M88" s="19">
        <v>395897023</v>
      </c>
      <c r="N88" s="19">
        <v>243883666</v>
      </c>
      <c r="O88" s="20">
        <v>682066901</v>
      </c>
      <c r="P88" s="20">
        <v>72392184</v>
      </c>
      <c r="Q88" s="19">
        <v>-10492940</v>
      </c>
      <c r="R88" s="19">
        <v>247898757</v>
      </c>
      <c r="S88" s="20">
        <v>309798001</v>
      </c>
      <c r="T88" s="20">
        <v>-1273219924</v>
      </c>
      <c r="U88" s="19">
        <v>120614007</v>
      </c>
      <c r="V88" s="19">
        <v>1986868406</v>
      </c>
      <c r="W88" s="18">
        <v>834262489</v>
      </c>
    </row>
    <row r="89" spans="1:23" ht="14" x14ac:dyDescent="0.3">
      <c r="A89" s="17" t="s">
        <v>0</v>
      </c>
      <c r="B89" s="16" t="s">
        <v>68</v>
      </c>
      <c r="C89" s="15" t="s">
        <v>0</v>
      </c>
      <c r="D89" s="13">
        <f>SUM(D86:D88)</f>
        <v>14356863514</v>
      </c>
      <c r="E89" s="12">
        <f>SUM(E86:E88)</f>
        <v>14548600524</v>
      </c>
      <c r="F89" s="12">
        <f>SUM(F86:F88)</f>
        <v>10849833620</v>
      </c>
      <c r="G89" s="14">
        <f>IF(($E89      =0),0,($F89      /$E89      ))</f>
        <v>0.74576476287885185</v>
      </c>
      <c r="H89" s="13">
        <f>SUM(H86:H88)</f>
        <v>86960388</v>
      </c>
      <c r="I89" s="12">
        <f>SUM(I86:I88)</f>
        <v>339786604</v>
      </c>
      <c r="J89" s="12">
        <f>SUM(J86:J88)</f>
        <v>867263854</v>
      </c>
      <c r="K89" s="13">
        <f>SUM(K86:K88)</f>
        <v>1294010846</v>
      </c>
      <c r="L89" s="13">
        <f>SUM(L86:L88)</f>
        <v>1231482881</v>
      </c>
      <c r="M89" s="12">
        <f>SUM(M86:M88)</f>
        <v>808386205</v>
      </c>
      <c r="N89" s="12">
        <f>SUM(N86:N88)</f>
        <v>1368709852</v>
      </c>
      <c r="O89" s="13">
        <f>SUM(O86:O88)</f>
        <v>3408578938</v>
      </c>
      <c r="P89" s="13">
        <f>SUM(P86:P88)</f>
        <v>222456563</v>
      </c>
      <c r="Q89" s="12">
        <f>SUM(Q86:Q88)</f>
        <v>388401933</v>
      </c>
      <c r="R89" s="12">
        <f>SUM(R86:R88)</f>
        <v>1186578310</v>
      </c>
      <c r="S89" s="13">
        <f>SUM(S86:S88)</f>
        <v>1797436806</v>
      </c>
      <c r="T89" s="13">
        <f>SUM(T86:T88)</f>
        <v>-621649214</v>
      </c>
      <c r="U89" s="12">
        <f>SUM(U86:U88)</f>
        <v>900834214</v>
      </c>
      <c r="V89" s="12">
        <f>SUM(V86:V88)</f>
        <v>4070622030</v>
      </c>
      <c r="W89" s="11">
        <f>SUM(W86:W88)</f>
        <v>4349807030</v>
      </c>
    </row>
    <row r="90" spans="1:23" ht="13" x14ac:dyDescent="0.3">
      <c r="A90" s="24" t="s">
        <v>9</v>
      </c>
      <c r="B90" s="23" t="s">
        <v>437</v>
      </c>
      <c r="C90" s="22" t="s">
        <v>436</v>
      </c>
      <c r="D90" s="20">
        <v>379715545</v>
      </c>
      <c r="E90" s="19">
        <v>459166452</v>
      </c>
      <c r="F90" s="19">
        <v>291572578</v>
      </c>
      <c r="G90" s="21">
        <f>IF(($E90      =0),0,($F90      /$E90      ))</f>
        <v>0.63500409651008216</v>
      </c>
      <c r="H90" s="20">
        <v>10296972</v>
      </c>
      <c r="I90" s="19">
        <v>2738613</v>
      </c>
      <c r="J90" s="19">
        <v>24808364</v>
      </c>
      <c r="K90" s="20">
        <v>37843949</v>
      </c>
      <c r="L90" s="20">
        <v>12221691</v>
      </c>
      <c r="M90" s="19">
        <v>17689571</v>
      </c>
      <c r="N90" s="19">
        <v>39343314</v>
      </c>
      <c r="O90" s="20">
        <v>69254576</v>
      </c>
      <c r="P90" s="20">
        <v>4489716</v>
      </c>
      <c r="Q90" s="19">
        <v>33373910</v>
      </c>
      <c r="R90" s="19">
        <v>34085308</v>
      </c>
      <c r="S90" s="20">
        <v>71948934</v>
      </c>
      <c r="T90" s="20">
        <v>23484152</v>
      </c>
      <c r="U90" s="19">
        <v>10886420</v>
      </c>
      <c r="V90" s="19">
        <v>78154547</v>
      </c>
      <c r="W90" s="18">
        <v>112525119</v>
      </c>
    </row>
    <row r="91" spans="1:23" ht="13" x14ac:dyDescent="0.3">
      <c r="A91" s="24" t="s">
        <v>9</v>
      </c>
      <c r="B91" s="23" t="s">
        <v>435</v>
      </c>
      <c r="C91" s="22" t="s">
        <v>434</v>
      </c>
      <c r="D91" s="20">
        <v>235715132</v>
      </c>
      <c r="E91" s="19">
        <v>252606530</v>
      </c>
      <c r="F91" s="19">
        <v>232961473</v>
      </c>
      <c r="G91" s="21">
        <f>IF(($E91      =0),0,($F91      /$E91      ))</f>
        <v>0.92223060504413723</v>
      </c>
      <c r="H91" s="20">
        <v>2516</v>
      </c>
      <c r="I91" s="19">
        <v>3376448</v>
      </c>
      <c r="J91" s="19">
        <v>22033314</v>
      </c>
      <c r="K91" s="20">
        <v>25412278</v>
      </c>
      <c r="L91" s="20">
        <v>20442078</v>
      </c>
      <c r="M91" s="19">
        <v>25924153</v>
      </c>
      <c r="N91" s="19">
        <v>30126968</v>
      </c>
      <c r="O91" s="20">
        <v>76493199</v>
      </c>
      <c r="P91" s="20">
        <v>16156122</v>
      </c>
      <c r="Q91" s="19">
        <v>14430278</v>
      </c>
      <c r="R91" s="19">
        <v>12694463</v>
      </c>
      <c r="S91" s="20">
        <v>43280863</v>
      </c>
      <c r="T91" s="20">
        <v>18180031</v>
      </c>
      <c r="U91" s="19">
        <v>11281310</v>
      </c>
      <c r="V91" s="19">
        <v>58313792</v>
      </c>
      <c r="W91" s="18">
        <v>87775133</v>
      </c>
    </row>
    <row r="92" spans="1:23" ht="13" x14ac:dyDescent="0.3">
      <c r="A92" s="24" t="s">
        <v>9</v>
      </c>
      <c r="B92" s="23" t="s">
        <v>433</v>
      </c>
      <c r="C92" s="22" t="s">
        <v>432</v>
      </c>
      <c r="D92" s="20">
        <v>104387800</v>
      </c>
      <c r="E92" s="19">
        <v>115313520</v>
      </c>
      <c r="F92" s="19">
        <v>78011235</v>
      </c>
      <c r="G92" s="21">
        <f>IF(($E92      =0),0,($F92      /$E92      ))</f>
        <v>0.67651421099624742</v>
      </c>
      <c r="H92" s="20">
        <v>7399321</v>
      </c>
      <c r="I92" s="19">
        <v>6011942</v>
      </c>
      <c r="J92" s="19">
        <v>3421968</v>
      </c>
      <c r="K92" s="20">
        <v>16833231</v>
      </c>
      <c r="L92" s="20">
        <v>16526857</v>
      </c>
      <c r="M92" s="19">
        <v>9914172</v>
      </c>
      <c r="N92" s="19">
        <v>2581561</v>
      </c>
      <c r="O92" s="20">
        <v>29022590</v>
      </c>
      <c r="P92" s="20">
        <v>3232677</v>
      </c>
      <c r="Q92" s="19">
        <v>468896</v>
      </c>
      <c r="R92" s="19">
        <v>2124029</v>
      </c>
      <c r="S92" s="20">
        <v>5825602</v>
      </c>
      <c r="T92" s="20">
        <v>2887964</v>
      </c>
      <c r="U92" s="19">
        <v>5497716</v>
      </c>
      <c r="V92" s="19">
        <v>17944132</v>
      </c>
      <c r="W92" s="18">
        <v>26329812</v>
      </c>
    </row>
    <row r="93" spans="1:23" ht="13" x14ac:dyDescent="0.3">
      <c r="A93" s="24" t="s">
        <v>6</v>
      </c>
      <c r="B93" s="23" t="s">
        <v>431</v>
      </c>
      <c r="C93" s="22" t="s">
        <v>430</v>
      </c>
      <c r="D93" s="20">
        <v>8145738</v>
      </c>
      <c r="E93" s="19">
        <v>4924488</v>
      </c>
      <c r="F93" s="19">
        <v>2401102</v>
      </c>
      <c r="G93" s="21">
        <f>IF(($E93      =0),0,($F93      /$E93      ))</f>
        <v>0.48758408996021513</v>
      </c>
      <c r="H93" s="20">
        <v>273254</v>
      </c>
      <c r="I93" s="19">
        <v>78520</v>
      </c>
      <c r="J93" s="19">
        <v>31226</v>
      </c>
      <c r="K93" s="20">
        <v>383000</v>
      </c>
      <c r="L93" s="20">
        <v>1386264</v>
      </c>
      <c r="M93" s="19">
        <v>2200</v>
      </c>
      <c r="N93" s="19">
        <v>73538</v>
      </c>
      <c r="O93" s="20">
        <v>1462002</v>
      </c>
      <c r="P93" s="20">
        <v>10897</v>
      </c>
      <c r="Q93" s="19">
        <v>525228</v>
      </c>
      <c r="R93" s="19">
        <v>0</v>
      </c>
      <c r="S93" s="20">
        <v>536125</v>
      </c>
      <c r="T93" s="20">
        <v>0</v>
      </c>
      <c r="U93" s="19">
        <v>7368</v>
      </c>
      <c r="V93" s="19">
        <v>12607</v>
      </c>
      <c r="W93" s="18">
        <v>19975</v>
      </c>
    </row>
    <row r="94" spans="1:23" ht="14" x14ac:dyDescent="0.3">
      <c r="A94" s="17" t="s">
        <v>0</v>
      </c>
      <c r="B94" s="16" t="s">
        <v>429</v>
      </c>
      <c r="C94" s="15" t="s">
        <v>0</v>
      </c>
      <c r="D94" s="13">
        <f>SUM(D90:D93)</f>
        <v>727964215</v>
      </c>
      <c r="E94" s="12">
        <f>SUM(E90:E93)</f>
        <v>832010990</v>
      </c>
      <c r="F94" s="12">
        <f>SUM(F90:F93)</f>
        <v>604946388</v>
      </c>
      <c r="G94" s="14">
        <f>IF(($E94      =0),0,($F94      /$E94      ))</f>
        <v>0.72708941981643771</v>
      </c>
      <c r="H94" s="13">
        <f>SUM(H90:H93)</f>
        <v>17972063</v>
      </c>
      <c r="I94" s="12">
        <f>SUM(I90:I93)</f>
        <v>12205523</v>
      </c>
      <c r="J94" s="12">
        <f>SUM(J90:J93)</f>
        <v>50294872</v>
      </c>
      <c r="K94" s="13">
        <f>SUM(K90:K93)</f>
        <v>80472458</v>
      </c>
      <c r="L94" s="13">
        <f>SUM(L90:L93)</f>
        <v>50576890</v>
      </c>
      <c r="M94" s="12">
        <f>SUM(M90:M93)</f>
        <v>53530096</v>
      </c>
      <c r="N94" s="12">
        <f>SUM(N90:N93)</f>
        <v>72125381</v>
      </c>
      <c r="O94" s="13">
        <f>SUM(O90:O93)</f>
        <v>176232367</v>
      </c>
      <c r="P94" s="13">
        <f>SUM(P90:P93)</f>
        <v>23889412</v>
      </c>
      <c r="Q94" s="12">
        <f>SUM(Q90:Q93)</f>
        <v>48798312</v>
      </c>
      <c r="R94" s="12">
        <f>SUM(R90:R93)</f>
        <v>48903800</v>
      </c>
      <c r="S94" s="13">
        <f>SUM(S90:S93)</f>
        <v>121591524</v>
      </c>
      <c r="T94" s="13">
        <f>SUM(T90:T93)</f>
        <v>44552147</v>
      </c>
      <c r="U94" s="12">
        <f>SUM(U90:U93)</f>
        <v>27672814</v>
      </c>
      <c r="V94" s="12">
        <f>SUM(V90:V93)</f>
        <v>154425078</v>
      </c>
      <c r="W94" s="11">
        <f>SUM(W90:W93)</f>
        <v>226650039</v>
      </c>
    </row>
    <row r="95" spans="1:23" ht="13" x14ac:dyDescent="0.3">
      <c r="A95" s="24" t="s">
        <v>9</v>
      </c>
      <c r="B95" s="23" t="s">
        <v>428</v>
      </c>
      <c r="C95" s="22" t="s">
        <v>427</v>
      </c>
      <c r="D95" s="20">
        <v>500648888</v>
      </c>
      <c r="E95" s="19">
        <v>643772316</v>
      </c>
      <c r="F95" s="19">
        <v>422003251</v>
      </c>
      <c r="G95" s="21">
        <f>IF(($E95      =0),0,($F95      /$E95      ))</f>
        <v>0.65551630679316131</v>
      </c>
      <c r="H95" s="20">
        <v>19334141</v>
      </c>
      <c r="I95" s="19">
        <v>32927385</v>
      </c>
      <c r="J95" s="19">
        <v>18215959</v>
      </c>
      <c r="K95" s="20">
        <v>70477485</v>
      </c>
      <c r="L95" s="20">
        <v>31945922</v>
      </c>
      <c r="M95" s="19">
        <v>61936467</v>
      </c>
      <c r="N95" s="19">
        <v>36468523</v>
      </c>
      <c r="O95" s="20">
        <v>130350912</v>
      </c>
      <c r="P95" s="20">
        <v>34713536</v>
      </c>
      <c r="Q95" s="19">
        <v>49664869</v>
      </c>
      <c r="R95" s="19">
        <v>29098929</v>
      </c>
      <c r="S95" s="20">
        <v>113477334</v>
      </c>
      <c r="T95" s="20">
        <v>31845865</v>
      </c>
      <c r="U95" s="19">
        <v>47678439</v>
      </c>
      <c r="V95" s="19">
        <v>28173216</v>
      </c>
      <c r="W95" s="18">
        <v>107697520</v>
      </c>
    </row>
    <row r="96" spans="1:23" ht="13" x14ac:dyDescent="0.3">
      <c r="A96" s="24" t="s">
        <v>9</v>
      </c>
      <c r="B96" s="23" t="s">
        <v>426</v>
      </c>
      <c r="C96" s="22" t="s">
        <v>425</v>
      </c>
      <c r="D96" s="20">
        <v>155110899</v>
      </c>
      <c r="E96" s="19">
        <v>158218985</v>
      </c>
      <c r="F96" s="19">
        <v>114142232</v>
      </c>
      <c r="G96" s="21">
        <f>IF(($E96      =0),0,($F96      /$E96      ))</f>
        <v>0.72141931639872425</v>
      </c>
      <c r="H96" s="20">
        <v>-342362756</v>
      </c>
      <c r="I96" s="19">
        <v>3677173</v>
      </c>
      <c r="J96" s="19">
        <v>358808133</v>
      </c>
      <c r="K96" s="20">
        <v>20122550</v>
      </c>
      <c r="L96" s="20">
        <v>11568816</v>
      </c>
      <c r="M96" s="19">
        <v>11147721</v>
      </c>
      <c r="N96" s="19">
        <v>14118502</v>
      </c>
      <c r="O96" s="20">
        <v>36835039</v>
      </c>
      <c r="P96" s="20">
        <v>8787034</v>
      </c>
      <c r="Q96" s="19">
        <v>8207452</v>
      </c>
      <c r="R96" s="19">
        <v>899961</v>
      </c>
      <c r="S96" s="20">
        <v>17894447</v>
      </c>
      <c r="T96" s="20">
        <v>7534883</v>
      </c>
      <c r="U96" s="19">
        <v>8684305</v>
      </c>
      <c r="V96" s="19">
        <v>23071008</v>
      </c>
      <c r="W96" s="18">
        <v>39290196</v>
      </c>
    </row>
    <row r="97" spans="1:23" ht="13" x14ac:dyDescent="0.3">
      <c r="A97" s="24" t="s">
        <v>9</v>
      </c>
      <c r="B97" s="23" t="s">
        <v>424</v>
      </c>
      <c r="C97" s="22" t="s">
        <v>423</v>
      </c>
      <c r="D97" s="20">
        <v>291421741</v>
      </c>
      <c r="E97" s="19">
        <v>292095653</v>
      </c>
      <c r="F97" s="19">
        <v>266459174</v>
      </c>
      <c r="G97" s="21">
        <f>IF(($E97      =0),0,($F97      /$E97      ))</f>
        <v>0.91223258978112898</v>
      </c>
      <c r="H97" s="20">
        <v>761270</v>
      </c>
      <c r="I97" s="19">
        <v>37347591</v>
      </c>
      <c r="J97" s="19">
        <v>15912505</v>
      </c>
      <c r="K97" s="20">
        <v>54021366</v>
      </c>
      <c r="L97" s="20">
        <v>22955260</v>
      </c>
      <c r="M97" s="19">
        <v>56670170</v>
      </c>
      <c r="N97" s="19">
        <v>64405313</v>
      </c>
      <c r="O97" s="20">
        <v>144030743</v>
      </c>
      <c r="P97" s="20">
        <v>2637481</v>
      </c>
      <c r="Q97" s="19">
        <v>2877971</v>
      </c>
      <c r="R97" s="19">
        <v>1197920</v>
      </c>
      <c r="S97" s="20">
        <v>6713372</v>
      </c>
      <c r="T97" s="20">
        <v>50734391</v>
      </c>
      <c r="U97" s="19">
        <v>-16354013</v>
      </c>
      <c r="V97" s="19">
        <v>27313315</v>
      </c>
      <c r="W97" s="18">
        <v>61693693</v>
      </c>
    </row>
    <row r="98" spans="1:23" ht="13" x14ac:dyDescent="0.3">
      <c r="A98" s="24" t="s">
        <v>6</v>
      </c>
      <c r="B98" s="23" t="s">
        <v>422</v>
      </c>
      <c r="C98" s="22" t="s">
        <v>421</v>
      </c>
      <c r="D98" s="20">
        <v>3729132</v>
      </c>
      <c r="E98" s="19">
        <v>3468144</v>
      </c>
      <c r="F98" s="19">
        <v>1720778</v>
      </c>
      <c r="G98" s="21">
        <f>IF(($E98      =0),0,($F98      /$E98      ))</f>
        <v>0.49616682582960797</v>
      </c>
      <c r="H98" s="20">
        <v>297817</v>
      </c>
      <c r="I98" s="19">
        <v>0</v>
      </c>
      <c r="J98" s="19">
        <v>0</v>
      </c>
      <c r="K98" s="20">
        <v>297817</v>
      </c>
      <c r="L98" s="20">
        <v>99000</v>
      </c>
      <c r="M98" s="19">
        <v>0</v>
      </c>
      <c r="N98" s="19">
        <v>0</v>
      </c>
      <c r="O98" s="20">
        <v>99000</v>
      </c>
      <c r="P98" s="20">
        <v>19200</v>
      </c>
      <c r="Q98" s="19">
        <v>0</v>
      </c>
      <c r="R98" s="19">
        <v>21570</v>
      </c>
      <c r="S98" s="20">
        <v>40770</v>
      </c>
      <c r="T98" s="20">
        <v>212732</v>
      </c>
      <c r="U98" s="19">
        <v>51231</v>
      </c>
      <c r="V98" s="19">
        <v>1019228</v>
      </c>
      <c r="W98" s="18">
        <v>1283191</v>
      </c>
    </row>
    <row r="99" spans="1:23" ht="14" x14ac:dyDescent="0.3">
      <c r="A99" s="17" t="s">
        <v>0</v>
      </c>
      <c r="B99" s="16" t="s">
        <v>420</v>
      </c>
      <c r="C99" s="15" t="s">
        <v>0</v>
      </c>
      <c r="D99" s="13">
        <f>SUM(D95:D98)</f>
        <v>950910660</v>
      </c>
      <c r="E99" s="12">
        <f>SUM(E95:E98)</f>
        <v>1097555098</v>
      </c>
      <c r="F99" s="12">
        <f>SUM(F95:F98)</f>
        <v>804325435</v>
      </c>
      <c r="G99" s="14">
        <f>IF(($E99      =0),0,($F99      /$E99      ))</f>
        <v>0.73283376521658683</v>
      </c>
      <c r="H99" s="13">
        <f>SUM(H95:H98)</f>
        <v>-321969528</v>
      </c>
      <c r="I99" s="12">
        <f>SUM(I95:I98)</f>
        <v>73952149</v>
      </c>
      <c r="J99" s="12">
        <f>SUM(J95:J98)</f>
        <v>392936597</v>
      </c>
      <c r="K99" s="13">
        <f>SUM(K95:K98)</f>
        <v>144919218</v>
      </c>
      <c r="L99" s="13">
        <f>SUM(L95:L98)</f>
        <v>66568998</v>
      </c>
      <c r="M99" s="12">
        <f>SUM(M95:M98)</f>
        <v>129754358</v>
      </c>
      <c r="N99" s="12">
        <f>SUM(N95:N98)</f>
        <v>114992338</v>
      </c>
      <c r="O99" s="13">
        <f>SUM(O95:O98)</f>
        <v>311315694</v>
      </c>
      <c r="P99" s="13">
        <f>SUM(P95:P98)</f>
        <v>46157251</v>
      </c>
      <c r="Q99" s="12">
        <f>SUM(Q95:Q98)</f>
        <v>60750292</v>
      </c>
      <c r="R99" s="12">
        <f>SUM(R95:R98)</f>
        <v>31218380</v>
      </c>
      <c r="S99" s="13">
        <f>SUM(S95:S98)</f>
        <v>138125923</v>
      </c>
      <c r="T99" s="13">
        <f>SUM(T95:T98)</f>
        <v>90327871</v>
      </c>
      <c r="U99" s="12">
        <f>SUM(U95:U98)</f>
        <v>40059962</v>
      </c>
      <c r="V99" s="12">
        <f>SUM(V95:V98)</f>
        <v>79576767</v>
      </c>
      <c r="W99" s="11">
        <f>SUM(W95:W98)</f>
        <v>209964600</v>
      </c>
    </row>
    <row r="100" spans="1:23" ht="14" x14ac:dyDescent="0.3">
      <c r="A100" s="17" t="s">
        <v>0</v>
      </c>
      <c r="B100" s="16" t="s">
        <v>419</v>
      </c>
      <c r="C100" s="15" t="s">
        <v>0</v>
      </c>
      <c r="D100" s="13">
        <f>SUM(D86:D88,D90:D93,D95:D98)</f>
        <v>16035738389</v>
      </c>
      <c r="E100" s="12">
        <f>SUM(E86:E88,E90:E93,E95:E98)</f>
        <v>16478166612</v>
      </c>
      <c r="F100" s="12">
        <f>SUM(F86:F88,F90:F93,F95:F98)</f>
        <v>12259105443</v>
      </c>
      <c r="G100" s="14">
        <f>IF(($E100     =0),0,($F100     /$E100     ))</f>
        <v>0.74396052253000489</v>
      </c>
      <c r="H100" s="13">
        <f>SUM(H86:H88,H90:H93,H95:H98)</f>
        <v>-217037077</v>
      </c>
      <c r="I100" s="12">
        <f>SUM(I86:I88,I90:I93,I95:I98)</f>
        <v>425944276</v>
      </c>
      <c r="J100" s="12">
        <f>SUM(J86:J88,J90:J93,J95:J98)</f>
        <v>1310495323</v>
      </c>
      <c r="K100" s="13">
        <f>SUM(K86:K88,K90:K93,K95:K98)</f>
        <v>1519402522</v>
      </c>
      <c r="L100" s="13">
        <f>SUM(L86:L88,L90:L93,L95:L98)</f>
        <v>1348628769</v>
      </c>
      <c r="M100" s="12">
        <f>SUM(M86:M88,M90:M93,M95:M98)</f>
        <v>991670659</v>
      </c>
      <c r="N100" s="12">
        <f>SUM(N86:N88,N90:N93,N95:N98)</f>
        <v>1555827571</v>
      </c>
      <c r="O100" s="13">
        <f>SUM(O86:O88,O90:O93,O95:O98)</f>
        <v>3896126999</v>
      </c>
      <c r="P100" s="13">
        <f>SUM(P86:P88,P90:P93,P95:P98)</f>
        <v>292503226</v>
      </c>
      <c r="Q100" s="12">
        <f>SUM(Q86:Q88,Q90:Q93,Q95:Q98)</f>
        <v>497950537</v>
      </c>
      <c r="R100" s="12">
        <f>SUM(R86:R88,R90:R93,R95:R98)</f>
        <v>1266700490</v>
      </c>
      <c r="S100" s="13">
        <f>SUM(S86:S88,S90:S93,S95:S98)</f>
        <v>2057154253</v>
      </c>
      <c r="T100" s="13">
        <f>SUM(T86:T88,T90:T93,T95:T98)</f>
        <v>-486769196</v>
      </c>
      <c r="U100" s="12">
        <f>SUM(U86:U88,U90:U93,U95:U98)</f>
        <v>968566990</v>
      </c>
      <c r="V100" s="12">
        <f>SUM(V86:V88,V90:V93,V95:V98)</f>
        <v>4304623875</v>
      </c>
      <c r="W100" s="11">
        <f>SUM(W86:W88,W90:W93,W95:W98)</f>
        <v>4786421669</v>
      </c>
    </row>
    <row r="101" spans="1:23" ht="14.5" customHeight="1" x14ac:dyDescent="0.3">
      <c r="A101" s="29"/>
      <c r="B101" s="27" t="s">
        <v>73</v>
      </c>
      <c r="D101" s="26"/>
      <c r="E101" s="1"/>
      <c r="F101" s="1"/>
      <c r="G101" s="2"/>
      <c r="H101" s="26"/>
      <c r="I101" s="1"/>
      <c r="J101" s="1"/>
      <c r="K101" s="26"/>
      <c r="L101" s="26"/>
      <c r="M101" s="1"/>
      <c r="N101" s="1"/>
      <c r="O101" s="26"/>
      <c r="P101" s="26"/>
      <c r="Q101" s="1"/>
      <c r="R101" s="1"/>
      <c r="S101" s="26"/>
      <c r="T101" s="26"/>
      <c r="U101" s="1"/>
      <c r="V101" s="1"/>
      <c r="W101" s="25"/>
    </row>
    <row r="102" spans="1:23" ht="28.9" customHeight="1" x14ac:dyDescent="0.3">
      <c r="A102" s="28" t="s">
        <v>0</v>
      </c>
      <c r="B102" s="27" t="s">
        <v>418</v>
      </c>
      <c r="D102" s="26"/>
      <c r="E102" s="1"/>
      <c r="F102" s="1"/>
      <c r="G102" s="2"/>
      <c r="H102" s="26"/>
      <c r="I102" s="1"/>
      <c r="J102" s="1"/>
      <c r="K102" s="26"/>
      <c r="L102" s="26"/>
      <c r="M102" s="1"/>
      <c r="N102" s="1"/>
      <c r="O102" s="26"/>
      <c r="P102" s="26"/>
      <c r="Q102" s="1"/>
      <c r="R102" s="1"/>
      <c r="S102" s="26"/>
      <c r="T102" s="26"/>
      <c r="U102" s="1"/>
      <c r="V102" s="1"/>
      <c r="W102" s="25"/>
    </row>
    <row r="103" spans="1:23" ht="13" x14ac:dyDescent="0.3">
      <c r="A103" s="24" t="s">
        <v>71</v>
      </c>
      <c r="B103" s="23" t="s">
        <v>417</v>
      </c>
      <c r="C103" s="22" t="s">
        <v>416</v>
      </c>
      <c r="D103" s="20">
        <v>7296796000</v>
      </c>
      <c r="E103" s="19">
        <v>7700746500</v>
      </c>
      <c r="F103" s="19">
        <v>5572371146</v>
      </c>
      <c r="G103" s="21">
        <f>IF(($E103     =0),0,($F103     /$E103     ))</f>
        <v>0.72361441140803684</v>
      </c>
      <c r="H103" s="20">
        <v>28984421</v>
      </c>
      <c r="I103" s="19">
        <v>259393896</v>
      </c>
      <c r="J103" s="19">
        <v>394123076</v>
      </c>
      <c r="K103" s="20">
        <v>682501393</v>
      </c>
      <c r="L103" s="20">
        <v>498990248</v>
      </c>
      <c r="M103" s="19">
        <v>453284941</v>
      </c>
      <c r="N103" s="19">
        <v>24558004</v>
      </c>
      <c r="O103" s="20">
        <v>976833193</v>
      </c>
      <c r="P103" s="20">
        <v>349280019</v>
      </c>
      <c r="Q103" s="19">
        <v>362144173</v>
      </c>
      <c r="R103" s="19">
        <v>701252444</v>
      </c>
      <c r="S103" s="20">
        <v>1412676636</v>
      </c>
      <c r="T103" s="20">
        <v>268810903</v>
      </c>
      <c r="U103" s="19">
        <v>309640651</v>
      </c>
      <c r="V103" s="19">
        <v>1921908370</v>
      </c>
      <c r="W103" s="18">
        <v>2500359924</v>
      </c>
    </row>
    <row r="104" spans="1:23" ht="14" x14ac:dyDescent="0.3">
      <c r="A104" s="17" t="s">
        <v>0</v>
      </c>
      <c r="B104" s="16" t="s">
        <v>68</v>
      </c>
      <c r="C104" s="15" t="s">
        <v>0</v>
      </c>
      <c r="D104" s="13">
        <f>D103</f>
        <v>7296796000</v>
      </c>
      <c r="E104" s="12">
        <f>E103</f>
        <v>7700746500</v>
      </c>
      <c r="F104" s="12">
        <f>F103</f>
        <v>5572371146</v>
      </c>
      <c r="G104" s="14">
        <f>IF(($E104     =0),0,($F104     /$E104     ))</f>
        <v>0.72361441140803684</v>
      </c>
      <c r="H104" s="13">
        <f>H103</f>
        <v>28984421</v>
      </c>
      <c r="I104" s="12">
        <f>I103</f>
        <v>259393896</v>
      </c>
      <c r="J104" s="12">
        <f>J103</f>
        <v>394123076</v>
      </c>
      <c r="K104" s="13">
        <f>K103</f>
        <v>682501393</v>
      </c>
      <c r="L104" s="13">
        <f>L103</f>
        <v>498990248</v>
      </c>
      <c r="M104" s="12">
        <f>M103</f>
        <v>453284941</v>
      </c>
      <c r="N104" s="12">
        <f>N103</f>
        <v>24558004</v>
      </c>
      <c r="O104" s="13">
        <f>O103</f>
        <v>976833193</v>
      </c>
      <c r="P104" s="13">
        <f>P103</f>
        <v>349280019</v>
      </c>
      <c r="Q104" s="12">
        <f>Q103</f>
        <v>362144173</v>
      </c>
      <c r="R104" s="12">
        <f>R103</f>
        <v>701252444</v>
      </c>
      <c r="S104" s="13">
        <f>S103</f>
        <v>1412676636</v>
      </c>
      <c r="T104" s="13">
        <f>T103</f>
        <v>268810903</v>
      </c>
      <c r="U104" s="12">
        <f>U103</f>
        <v>309640651</v>
      </c>
      <c r="V104" s="12">
        <f>V103</f>
        <v>1921908370</v>
      </c>
      <c r="W104" s="11">
        <f>W103</f>
        <v>2500359924</v>
      </c>
    </row>
    <row r="105" spans="1:23" ht="13" x14ac:dyDescent="0.3">
      <c r="A105" s="24" t="s">
        <v>9</v>
      </c>
      <c r="B105" s="23" t="s">
        <v>415</v>
      </c>
      <c r="C105" s="22" t="s">
        <v>414</v>
      </c>
      <c r="D105" s="20">
        <v>80918782</v>
      </c>
      <c r="E105" s="19">
        <v>89509447</v>
      </c>
      <c r="F105" s="19">
        <v>65248630</v>
      </c>
      <c r="G105" s="21">
        <f>IF(($E105     =0),0,($F105     /$E105     ))</f>
        <v>0.72895802830733614</v>
      </c>
      <c r="H105" s="20">
        <v>10003493</v>
      </c>
      <c r="I105" s="19">
        <v>9809693</v>
      </c>
      <c r="J105" s="19">
        <v>856916</v>
      </c>
      <c r="K105" s="20">
        <v>20670102</v>
      </c>
      <c r="L105" s="20">
        <v>3114255</v>
      </c>
      <c r="M105" s="19">
        <v>5659762</v>
      </c>
      <c r="N105" s="19">
        <v>110100</v>
      </c>
      <c r="O105" s="20">
        <v>8884117</v>
      </c>
      <c r="P105" s="20">
        <v>319700</v>
      </c>
      <c r="Q105" s="19">
        <v>960591</v>
      </c>
      <c r="R105" s="19">
        <v>5943676</v>
      </c>
      <c r="S105" s="20">
        <v>7223967</v>
      </c>
      <c r="T105" s="20">
        <v>11050490</v>
      </c>
      <c r="U105" s="19">
        <v>5537191</v>
      </c>
      <c r="V105" s="19">
        <v>11882763</v>
      </c>
      <c r="W105" s="18">
        <v>28470444</v>
      </c>
    </row>
    <row r="106" spans="1:23" ht="13" x14ac:dyDescent="0.3">
      <c r="A106" s="24" t="s">
        <v>9</v>
      </c>
      <c r="B106" s="23" t="s">
        <v>413</v>
      </c>
      <c r="C106" s="22" t="s">
        <v>412</v>
      </c>
      <c r="D106" s="20">
        <v>52388500</v>
      </c>
      <c r="E106" s="19">
        <v>76569141</v>
      </c>
      <c r="F106" s="19">
        <v>65191901</v>
      </c>
      <c r="G106" s="21">
        <f>IF(($E106     =0),0,($F106     /$E106     ))</f>
        <v>0.85141220273060136</v>
      </c>
      <c r="H106" s="20">
        <v>1123509</v>
      </c>
      <c r="I106" s="19">
        <v>3350059</v>
      </c>
      <c r="J106" s="19">
        <v>7808724</v>
      </c>
      <c r="K106" s="20">
        <v>12282292</v>
      </c>
      <c r="L106" s="20">
        <v>8646949</v>
      </c>
      <c r="M106" s="19">
        <v>3085735</v>
      </c>
      <c r="N106" s="19">
        <v>8677876</v>
      </c>
      <c r="O106" s="20">
        <v>20410560</v>
      </c>
      <c r="P106" s="20">
        <v>679645</v>
      </c>
      <c r="Q106" s="19">
        <v>1007669</v>
      </c>
      <c r="R106" s="19">
        <v>8043606</v>
      </c>
      <c r="S106" s="20">
        <v>9730920</v>
      </c>
      <c r="T106" s="20">
        <v>2800588</v>
      </c>
      <c r="U106" s="19">
        <v>12212209</v>
      </c>
      <c r="V106" s="19">
        <v>7755332</v>
      </c>
      <c r="W106" s="18">
        <v>22768129</v>
      </c>
    </row>
    <row r="107" spans="1:23" ht="13" x14ac:dyDescent="0.3">
      <c r="A107" s="24" t="s">
        <v>9</v>
      </c>
      <c r="B107" s="23" t="s">
        <v>411</v>
      </c>
      <c r="C107" s="22" t="s">
        <v>410</v>
      </c>
      <c r="D107" s="20">
        <v>35107944</v>
      </c>
      <c r="E107" s="19">
        <v>34934011</v>
      </c>
      <c r="F107" s="19">
        <v>34668128</v>
      </c>
      <c r="G107" s="21">
        <f>IF(($E107     =0),0,($F107     /$E107     ))</f>
        <v>0.99238899306466699</v>
      </c>
      <c r="H107" s="20">
        <v>2579816</v>
      </c>
      <c r="I107" s="19">
        <v>1051468</v>
      </c>
      <c r="J107" s="19">
        <v>0</v>
      </c>
      <c r="K107" s="20">
        <v>3631284</v>
      </c>
      <c r="L107" s="20">
        <v>1460984</v>
      </c>
      <c r="M107" s="19">
        <v>2995271</v>
      </c>
      <c r="N107" s="19">
        <v>6640293</v>
      </c>
      <c r="O107" s="20">
        <v>11096548</v>
      </c>
      <c r="P107" s="20">
        <v>3068421</v>
      </c>
      <c r="Q107" s="19">
        <v>4935450</v>
      </c>
      <c r="R107" s="19">
        <v>3106511</v>
      </c>
      <c r="S107" s="20">
        <v>11110382</v>
      </c>
      <c r="T107" s="20">
        <v>4249415</v>
      </c>
      <c r="U107" s="19">
        <v>1598293</v>
      </c>
      <c r="V107" s="19">
        <v>2982206</v>
      </c>
      <c r="W107" s="18">
        <v>8829914</v>
      </c>
    </row>
    <row r="108" spans="1:23" ht="13" x14ac:dyDescent="0.3">
      <c r="A108" s="24" t="s">
        <v>9</v>
      </c>
      <c r="B108" s="23" t="s">
        <v>409</v>
      </c>
      <c r="C108" s="22" t="s">
        <v>408</v>
      </c>
      <c r="D108" s="20">
        <v>173725424</v>
      </c>
      <c r="E108" s="19">
        <v>147791571</v>
      </c>
      <c r="F108" s="19">
        <v>149999593</v>
      </c>
      <c r="G108" s="21">
        <f>IF(($E108     =0),0,($F108     /$E108     ))</f>
        <v>1.0149401077819249</v>
      </c>
      <c r="H108" s="20">
        <v>16070471</v>
      </c>
      <c r="I108" s="19">
        <v>11130143</v>
      </c>
      <c r="J108" s="19">
        <v>25136041</v>
      </c>
      <c r="K108" s="20">
        <v>52336655</v>
      </c>
      <c r="L108" s="20">
        <v>7417744</v>
      </c>
      <c r="M108" s="19">
        <v>6553600</v>
      </c>
      <c r="N108" s="19">
        <v>14714386</v>
      </c>
      <c r="O108" s="20">
        <v>28685730</v>
      </c>
      <c r="P108" s="20">
        <v>6359709</v>
      </c>
      <c r="Q108" s="19">
        <v>9179147</v>
      </c>
      <c r="R108" s="19">
        <v>13996400</v>
      </c>
      <c r="S108" s="20">
        <v>29535256</v>
      </c>
      <c r="T108" s="20">
        <v>6700981</v>
      </c>
      <c r="U108" s="19">
        <v>7874485</v>
      </c>
      <c r="V108" s="19">
        <v>24866486</v>
      </c>
      <c r="W108" s="18">
        <v>39441952</v>
      </c>
    </row>
    <row r="109" spans="1:23" ht="13" x14ac:dyDescent="0.3">
      <c r="A109" s="24" t="s">
        <v>6</v>
      </c>
      <c r="B109" s="23" t="s">
        <v>407</v>
      </c>
      <c r="C109" s="22" t="s">
        <v>406</v>
      </c>
      <c r="D109" s="20">
        <v>373244700</v>
      </c>
      <c r="E109" s="19">
        <v>457300562</v>
      </c>
      <c r="F109" s="19">
        <v>430129334</v>
      </c>
      <c r="G109" s="21">
        <f>IF(($E109     =0),0,($F109     /$E109     ))</f>
        <v>0.94058343623903096</v>
      </c>
      <c r="H109" s="20">
        <v>64235250</v>
      </c>
      <c r="I109" s="19">
        <v>28777697</v>
      </c>
      <c r="J109" s="19">
        <v>30268537</v>
      </c>
      <c r="K109" s="20">
        <v>123281484</v>
      </c>
      <c r="L109" s="20">
        <v>54693798</v>
      </c>
      <c r="M109" s="19">
        <v>22315260</v>
      </c>
      <c r="N109" s="19">
        <v>71970198</v>
      </c>
      <c r="O109" s="20">
        <v>148979256</v>
      </c>
      <c r="P109" s="20">
        <v>2181996</v>
      </c>
      <c r="Q109" s="19">
        <v>13779872</v>
      </c>
      <c r="R109" s="19">
        <v>13852773</v>
      </c>
      <c r="S109" s="20">
        <v>29814641</v>
      </c>
      <c r="T109" s="20">
        <v>44317161</v>
      </c>
      <c r="U109" s="19">
        <v>17968537</v>
      </c>
      <c r="V109" s="19">
        <v>65768255</v>
      </c>
      <c r="W109" s="18">
        <v>128053953</v>
      </c>
    </row>
    <row r="110" spans="1:23" ht="14" x14ac:dyDescent="0.3">
      <c r="A110" s="17" t="s">
        <v>0</v>
      </c>
      <c r="B110" s="16" t="s">
        <v>405</v>
      </c>
      <c r="C110" s="15" t="s">
        <v>0</v>
      </c>
      <c r="D110" s="13">
        <f>SUM(D105:D109)</f>
        <v>715385350</v>
      </c>
      <c r="E110" s="12">
        <f>SUM(E105:E109)</f>
        <v>806104732</v>
      </c>
      <c r="F110" s="12">
        <f>SUM(F105:F109)</f>
        <v>745237586</v>
      </c>
      <c r="G110" s="14">
        <f>IF(($E110     =0),0,($F110     /$E110     ))</f>
        <v>0.92449226064089152</v>
      </c>
      <c r="H110" s="13">
        <f>SUM(H105:H109)</f>
        <v>94012539</v>
      </c>
      <c r="I110" s="12">
        <f>SUM(I105:I109)</f>
        <v>54119060</v>
      </c>
      <c r="J110" s="12">
        <f>SUM(J105:J109)</f>
        <v>64070218</v>
      </c>
      <c r="K110" s="13">
        <f>SUM(K105:K109)</f>
        <v>212201817</v>
      </c>
      <c r="L110" s="13">
        <f>SUM(L105:L109)</f>
        <v>75333730</v>
      </c>
      <c r="M110" s="12">
        <f>SUM(M105:M109)</f>
        <v>40609628</v>
      </c>
      <c r="N110" s="12">
        <f>SUM(N105:N109)</f>
        <v>102112853</v>
      </c>
      <c r="O110" s="13">
        <f>SUM(O105:O109)</f>
        <v>218056211</v>
      </c>
      <c r="P110" s="13">
        <f>SUM(P105:P109)</f>
        <v>12609471</v>
      </c>
      <c r="Q110" s="12">
        <f>SUM(Q105:Q109)</f>
        <v>29862729</v>
      </c>
      <c r="R110" s="12">
        <f>SUM(R105:R109)</f>
        <v>44942966</v>
      </c>
      <c r="S110" s="13">
        <f>SUM(S105:S109)</f>
        <v>87415166</v>
      </c>
      <c r="T110" s="13">
        <f>SUM(T105:T109)</f>
        <v>69118635</v>
      </c>
      <c r="U110" s="12">
        <f>SUM(U105:U109)</f>
        <v>45190715</v>
      </c>
      <c r="V110" s="12">
        <f>SUM(V105:V109)</f>
        <v>113255042</v>
      </c>
      <c r="W110" s="11">
        <f>SUM(W105:W109)</f>
        <v>227564392</v>
      </c>
    </row>
    <row r="111" spans="1:23" ht="13" x14ac:dyDescent="0.3">
      <c r="A111" s="24" t="s">
        <v>9</v>
      </c>
      <c r="B111" s="23" t="s">
        <v>404</v>
      </c>
      <c r="C111" s="22" t="s">
        <v>403</v>
      </c>
      <c r="D111" s="20">
        <v>64945317</v>
      </c>
      <c r="E111" s="19">
        <v>68118548</v>
      </c>
      <c r="F111" s="19">
        <v>50300357</v>
      </c>
      <c r="G111" s="21">
        <f>IF(($E111     =0),0,($F111     /$E111     ))</f>
        <v>0.73842379905103084</v>
      </c>
      <c r="H111" s="20">
        <v>7983147</v>
      </c>
      <c r="I111" s="19">
        <v>934052</v>
      </c>
      <c r="J111" s="19">
        <v>4589566</v>
      </c>
      <c r="K111" s="20">
        <v>13506765</v>
      </c>
      <c r="L111" s="20">
        <v>1722511</v>
      </c>
      <c r="M111" s="19">
        <v>3673207</v>
      </c>
      <c r="N111" s="19">
        <v>4613132</v>
      </c>
      <c r="O111" s="20">
        <v>10008850</v>
      </c>
      <c r="P111" s="20">
        <v>1226389</v>
      </c>
      <c r="Q111" s="19">
        <v>4771830</v>
      </c>
      <c r="R111" s="19">
        <v>2036998</v>
      </c>
      <c r="S111" s="20">
        <v>8035217</v>
      </c>
      <c r="T111" s="20">
        <v>5717559</v>
      </c>
      <c r="U111" s="19">
        <v>5443098</v>
      </c>
      <c r="V111" s="19">
        <v>7588868</v>
      </c>
      <c r="W111" s="18">
        <v>18749525</v>
      </c>
    </row>
    <row r="112" spans="1:23" ht="13" x14ac:dyDescent="0.3">
      <c r="A112" s="24" t="s">
        <v>9</v>
      </c>
      <c r="B112" s="23" t="s">
        <v>402</v>
      </c>
      <c r="C112" s="22" t="s">
        <v>401</v>
      </c>
      <c r="D112" s="20">
        <v>117553835</v>
      </c>
      <c r="E112" s="19">
        <v>128037364</v>
      </c>
      <c r="F112" s="19">
        <v>91818156</v>
      </c>
      <c r="G112" s="21">
        <f>IF(($E112     =0),0,($F112     /$E112     ))</f>
        <v>0.71712001193651564</v>
      </c>
      <c r="H112" s="20">
        <v>2055511</v>
      </c>
      <c r="I112" s="19">
        <v>9183</v>
      </c>
      <c r="J112" s="19">
        <v>4973118</v>
      </c>
      <c r="K112" s="20">
        <v>7037812</v>
      </c>
      <c r="L112" s="20">
        <v>18637800</v>
      </c>
      <c r="M112" s="19">
        <v>6119350</v>
      </c>
      <c r="N112" s="19">
        <v>15761179</v>
      </c>
      <c r="O112" s="20">
        <v>40518329</v>
      </c>
      <c r="P112" s="20">
        <v>114400</v>
      </c>
      <c r="Q112" s="19">
        <v>6428636</v>
      </c>
      <c r="R112" s="19">
        <v>9452233</v>
      </c>
      <c r="S112" s="20">
        <v>15995269</v>
      </c>
      <c r="T112" s="20">
        <v>2652961</v>
      </c>
      <c r="U112" s="19">
        <v>5410274</v>
      </c>
      <c r="V112" s="19">
        <v>20203511</v>
      </c>
      <c r="W112" s="18">
        <v>28266746</v>
      </c>
    </row>
    <row r="113" spans="1:23" ht="13" x14ac:dyDescent="0.3">
      <c r="A113" s="24" t="s">
        <v>9</v>
      </c>
      <c r="B113" s="23" t="s">
        <v>400</v>
      </c>
      <c r="C113" s="22" t="s">
        <v>399</v>
      </c>
      <c r="D113" s="20">
        <v>13982913</v>
      </c>
      <c r="E113" s="19">
        <v>16591684</v>
      </c>
      <c r="F113" s="19">
        <v>15669692</v>
      </c>
      <c r="G113" s="21">
        <f>IF(($E113     =0),0,($F113     /$E113     ))</f>
        <v>0.94443047492948873</v>
      </c>
      <c r="H113" s="20">
        <v>2690388</v>
      </c>
      <c r="I113" s="19">
        <v>2568268</v>
      </c>
      <c r="J113" s="19">
        <v>1520570</v>
      </c>
      <c r="K113" s="20">
        <v>6779226</v>
      </c>
      <c r="L113" s="20">
        <v>2212050</v>
      </c>
      <c r="M113" s="19">
        <v>0</v>
      </c>
      <c r="N113" s="19">
        <v>1565786</v>
      </c>
      <c r="O113" s="20">
        <v>3777836</v>
      </c>
      <c r="P113" s="20">
        <v>0</v>
      </c>
      <c r="Q113" s="19">
        <v>1194138</v>
      </c>
      <c r="R113" s="19">
        <v>981916</v>
      </c>
      <c r="S113" s="20">
        <v>2176054</v>
      </c>
      <c r="T113" s="20">
        <v>-518359</v>
      </c>
      <c r="U113" s="19">
        <v>907596</v>
      </c>
      <c r="V113" s="19">
        <v>2547339</v>
      </c>
      <c r="W113" s="18">
        <v>2936576</v>
      </c>
    </row>
    <row r="114" spans="1:23" ht="13" x14ac:dyDescent="0.3">
      <c r="A114" s="24" t="s">
        <v>9</v>
      </c>
      <c r="B114" s="23" t="s">
        <v>398</v>
      </c>
      <c r="C114" s="22" t="s">
        <v>397</v>
      </c>
      <c r="D114" s="20">
        <v>29910000</v>
      </c>
      <c r="E114" s="19">
        <v>29910000</v>
      </c>
      <c r="F114" s="19">
        <v>4224920</v>
      </c>
      <c r="G114" s="21">
        <f>IF(($E114     =0),0,($F114     /$E114     ))</f>
        <v>0.14125442995653628</v>
      </c>
      <c r="H114" s="20">
        <v>-36260395</v>
      </c>
      <c r="I114" s="19">
        <v>588320</v>
      </c>
      <c r="J114" s="19">
        <v>37938304</v>
      </c>
      <c r="K114" s="20">
        <v>2266229</v>
      </c>
      <c r="L114" s="20">
        <v>0</v>
      </c>
      <c r="M114" s="19">
        <v>0</v>
      </c>
      <c r="N114" s="19">
        <v>1808691</v>
      </c>
      <c r="O114" s="20">
        <v>1808691</v>
      </c>
      <c r="P114" s="20">
        <v>150000</v>
      </c>
      <c r="Q114" s="19">
        <v>0</v>
      </c>
      <c r="R114" s="19">
        <v>0</v>
      </c>
      <c r="S114" s="20">
        <v>150000</v>
      </c>
      <c r="T114" s="20">
        <v>0</v>
      </c>
      <c r="U114" s="19">
        <v>0</v>
      </c>
      <c r="V114" s="19">
        <v>0</v>
      </c>
      <c r="W114" s="18">
        <v>0</v>
      </c>
    </row>
    <row r="115" spans="1:23" ht="13" x14ac:dyDescent="0.3">
      <c r="A115" s="24" t="s">
        <v>9</v>
      </c>
      <c r="B115" s="23" t="s">
        <v>396</v>
      </c>
      <c r="C115" s="22" t="s">
        <v>395</v>
      </c>
      <c r="D115" s="20">
        <v>653856127</v>
      </c>
      <c r="E115" s="19">
        <v>770152866</v>
      </c>
      <c r="F115" s="19">
        <v>493277687</v>
      </c>
      <c r="G115" s="21">
        <f>IF(($E115     =0),0,($F115     /$E115     ))</f>
        <v>0.64049321735563081</v>
      </c>
      <c r="H115" s="20">
        <v>10544607</v>
      </c>
      <c r="I115" s="19">
        <v>40387884</v>
      </c>
      <c r="J115" s="19">
        <v>17046015</v>
      </c>
      <c r="K115" s="20">
        <v>67978506</v>
      </c>
      <c r="L115" s="20">
        <v>49019409</v>
      </c>
      <c r="M115" s="19">
        <v>49019409</v>
      </c>
      <c r="N115" s="19">
        <v>70503021</v>
      </c>
      <c r="O115" s="20">
        <v>168541839</v>
      </c>
      <c r="P115" s="20">
        <v>26732774</v>
      </c>
      <c r="Q115" s="19">
        <v>70503021</v>
      </c>
      <c r="R115" s="19">
        <v>0</v>
      </c>
      <c r="S115" s="20">
        <v>97235795</v>
      </c>
      <c r="T115" s="20">
        <v>46762058</v>
      </c>
      <c r="U115" s="19">
        <v>-50983222</v>
      </c>
      <c r="V115" s="19">
        <v>163742711</v>
      </c>
      <c r="W115" s="18">
        <v>159521547</v>
      </c>
    </row>
    <row r="116" spans="1:23" ht="13" x14ac:dyDescent="0.3">
      <c r="A116" s="24" t="s">
        <v>9</v>
      </c>
      <c r="B116" s="23" t="s">
        <v>394</v>
      </c>
      <c r="C116" s="22" t="s">
        <v>393</v>
      </c>
      <c r="D116" s="20">
        <v>24034000</v>
      </c>
      <c r="E116" s="19">
        <v>29954420</v>
      </c>
      <c r="F116" s="19">
        <v>27272049</v>
      </c>
      <c r="G116" s="21">
        <f>IF(($E116     =0),0,($F116     /$E116     ))</f>
        <v>0.91045157943301858</v>
      </c>
      <c r="H116" s="20">
        <v>-20360515</v>
      </c>
      <c r="I116" s="19">
        <v>-21203098</v>
      </c>
      <c r="J116" s="19">
        <v>48748698</v>
      </c>
      <c r="K116" s="20">
        <v>7185085</v>
      </c>
      <c r="L116" s="20">
        <v>3746233</v>
      </c>
      <c r="M116" s="19">
        <v>2847040</v>
      </c>
      <c r="N116" s="19">
        <v>5324600</v>
      </c>
      <c r="O116" s="20">
        <v>11917873</v>
      </c>
      <c r="P116" s="20">
        <v>2420524</v>
      </c>
      <c r="Q116" s="19">
        <v>720547</v>
      </c>
      <c r="R116" s="19">
        <v>2070974</v>
      </c>
      <c r="S116" s="20">
        <v>5212045</v>
      </c>
      <c r="T116" s="20">
        <v>2659555</v>
      </c>
      <c r="U116" s="19">
        <v>963934</v>
      </c>
      <c r="V116" s="19">
        <v>-666443</v>
      </c>
      <c r="W116" s="18">
        <v>2957046</v>
      </c>
    </row>
    <row r="117" spans="1:23" ht="13" x14ac:dyDescent="0.3">
      <c r="A117" s="24" t="s">
        <v>9</v>
      </c>
      <c r="B117" s="23" t="s">
        <v>392</v>
      </c>
      <c r="C117" s="22" t="s">
        <v>391</v>
      </c>
      <c r="D117" s="20">
        <v>23780256</v>
      </c>
      <c r="E117" s="19">
        <v>37934601</v>
      </c>
      <c r="F117" s="19">
        <v>31831219</v>
      </c>
      <c r="G117" s="21">
        <f>IF(($E117     =0),0,($F117     /$E117     ))</f>
        <v>0.83910778447359968</v>
      </c>
      <c r="H117" s="20">
        <v>1628910</v>
      </c>
      <c r="I117" s="19">
        <v>4107037</v>
      </c>
      <c r="J117" s="19">
        <v>2431426</v>
      </c>
      <c r="K117" s="20">
        <v>8167373</v>
      </c>
      <c r="L117" s="20">
        <v>1419932</v>
      </c>
      <c r="M117" s="19">
        <v>15626852</v>
      </c>
      <c r="N117" s="19">
        <v>283370</v>
      </c>
      <c r="O117" s="20">
        <v>17330154</v>
      </c>
      <c r="P117" s="20">
        <v>37985678</v>
      </c>
      <c r="Q117" s="19">
        <v>-33098274</v>
      </c>
      <c r="R117" s="19">
        <v>257041</v>
      </c>
      <c r="S117" s="20">
        <v>5144445</v>
      </c>
      <c r="T117" s="20">
        <v>3483664</v>
      </c>
      <c r="U117" s="19">
        <v>77514</v>
      </c>
      <c r="V117" s="19">
        <v>-2371931</v>
      </c>
      <c r="W117" s="18">
        <v>1189247</v>
      </c>
    </row>
    <row r="118" spans="1:23" ht="13" x14ac:dyDescent="0.3">
      <c r="A118" s="24" t="s">
        <v>6</v>
      </c>
      <c r="B118" s="23" t="s">
        <v>390</v>
      </c>
      <c r="C118" s="22" t="s">
        <v>389</v>
      </c>
      <c r="D118" s="20">
        <v>180628958</v>
      </c>
      <c r="E118" s="19">
        <v>193636991</v>
      </c>
      <c r="F118" s="19">
        <v>197885473</v>
      </c>
      <c r="G118" s="21">
        <f>IF(($E118     =0),0,($F118     /$E118     ))</f>
        <v>1.0219404462859061</v>
      </c>
      <c r="H118" s="20">
        <v>5765295</v>
      </c>
      <c r="I118" s="19">
        <v>18246913</v>
      </c>
      <c r="J118" s="19">
        <v>7004564</v>
      </c>
      <c r="K118" s="20">
        <v>31016772</v>
      </c>
      <c r="L118" s="20">
        <v>13355969</v>
      </c>
      <c r="M118" s="19">
        <v>32868762</v>
      </c>
      <c r="N118" s="19">
        <v>31128423</v>
      </c>
      <c r="O118" s="20">
        <v>77353154</v>
      </c>
      <c r="P118" s="20">
        <v>-51691</v>
      </c>
      <c r="Q118" s="19">
        <v>13755485</v>
      </c>
      <c r="R118" s="19">
        <v>17776043</v>
      </c>
      <c r="S118" s="20">
        <v>31479837</v>
      </c>
      <c r="T118" s="20">
        <v>14876549</v>
      </c>
      <c r="U118" s="19">
        <v>9082303</v>
      </c>
      <c r="V118" s="19">
        <v>34076858</v>
      </c>
      <c r="W118" s="18">
        <v>58035710</v>
      </c>
    </row>
    <row r="119" spans="1:23" ht="14" x14ac:dyDescent="0.3">
      <c r="A119" s="17" t="s">
        <v>0</v>
      </c>
      <c r="B119" s="16" t="s">
        <v>388</v>
      </c>
      <c r="C119" s="15" t="s">
        <v>0</v>
      </c>
      <c r="D119" s="13">
        <f>SUM(D111:D118)</f>
        <v>1108691406</v>
      </c>
      <c r="E119" s="12">
        <f>SUM(E111:E118)</f>
        <v>1274336474</v>
      </c>
      <c r="F119" s="12">
        <f>SUM(F111:F118)</f>
        <v>912279553</v>
      </c>
      <c r="G119" s="14">
        <f>IF(($E119     =0),0,($F119     /$E119     ))</f>
        <v>0.71588593092408026</v>
      </c>
      <c r="H119" s="13">
        <f>SUM(H111:H118)</f>
        <v>-25953052</v>
      </c>
      <c r="I119" s="12">
        <f>SUM(I111:I118)</f>
        <v>45638559</v>
      </c>
      <c r="J119" s="12">
        <f>SUM(J111:J118)</f>
        <v>124252261</v>
      </c>
      <c r="K119" s="13">
        <f>SUM(K111:K118)</f>
        <v>143937768</v>
      </c>
      <c r="L119" s="13">
        <f>SUM(L111:L118)</f>
        <v>90113904</v>
      </c>
      <c r="M119" s="12">
        <f>SUM(M111:M118)</f>
        <v>110154620</v>
      </c>
      <c r="N119" s="12">
        <f>SUM(N111:N118)</f>
        <v>130988202</v>
      </c>
      <c r="O119" s="13">
        <f>SUM(O111:O118)</f>
        <v>331256726</v>
      </c>
      <c r="P119" s="13">
        <f>SUM(P111:P118)</f>
        <v>68578074</v>
      </c>
      <c r="Q119" s="12">
        <f>SUM(Q111:Q118)</f>
        <v>64275383</v>
      </c>
      <c r="R119" s="12">
        <f>SUM(R111:R118)</f>
        <v>32575205</v>
      </c>
      <c r="S119" s="13">
        <f>SUM(S111:S118)</f>
        <v>165428662</v>
      </c>
      <c r="T119" s="13">
        <f>SUM(T111:T118)</f>
        <v>75633987</v>
      </c>
      <c r="U119" s="12">
        <f>SUM(U111:U118)</f>
        <v>-29098503</v>
      </c>
      <c r="V119" s="12">
        <f>SUM(V111:V118)</f>
        <v>225120913</v>
      </c>
      <c r="W119" s="11">
        <f>SUM(W111:W118)</f>
        <v>271656397</v>
      </c>
    </row>
    <row r="120" spans="1:23" ht="13" x14ac:dyDescent="0.3">
      <c r="A120" s="24" t="s">
        <v>9</v>
      </c>
      <c r="B120" s="23" t="s">
        <v>387</v>
      </c>
      <c r="C120" s="22" t="s">
        <v>386</v>
      </c>
      <c r="D120" s="20">
        <v>37980868</v>
      </c>
      <c r="E120" s="19">
        <v>37980868</v>
      </c>
      <c r="F120" s="19">
        <v>415705</v>
      </c>
      <c r="G120" s="21">
        <f>IF(($E120     =0),0,($F120     /$E120     ))</f>
        <v>1.094511584095445E-2</v>
      </c>
      <c r="H120" s="20">
        <v>-23134715</v>
      </c>
      <c r="I120" s="19">
        <v>2057954</v>
      </c>
      <c r="J120" s="19">
        <v>3531531</v>
      </c>
      <c r="K120" s="20">
        <v>-17545230</v>
      </c>
      <c r="L120" s="20">
        <v>4710675</v>
      </c>
      <c r="M120" s="19">
        <v>4552327</v>
      </c>
      <c r="N120" s="19">
        <v>6419745</v>
      </c>
      <c r="O120" s="20">
        <v>15682747</v>
      </c>
      <c r="P120" s="20">
        <v>1189073</v>
      </c>
      <c r="Q120" s="19">
        <v>939262</v>
      </c>
      <c r="R120" s="19">
        <v>3477608</v>
      </c>
      <c r="S120" s="20">
        <v>5605943</v>
      </c>
      <c r="T120" s="20">
        <v>1200935</v>
      </c>
      <c r="U120" s="19">
        <v>3593336</v>
      </c>
      <c r="V120" s="19">
        <v>-8122026</v>
      </c>
      <c r="W120" s="18">
        <v>-3327755</v>
      </c>
    </row>
    <row r="121" spans="1:23" ht="13" x14ac:dyDescent="0.3">
      <c r="A121" s="24" t="s">
        <v>9</v>
      </c>
      <c r="B121" s="23" t="s">
        <v>385</v>
      </c>
      <c r="C121" s="22" t="s">
        <v>384</v>
      </c>
      <c r="D121" s="20">
        <v>38986739</v>
      </c>
      <c r="E121" s="19">
        <v>39166739</v>
      </c>
      <c r="F121" s="19">
        <v>39005153</v>
      </c>
      <c r="G121" s="21">
        <f>IF(($E121     =0),0,($F121     /$E121     ))</f>
        <v>0.99587440761917911</v>
      </c>
      <c r="H121" s="20">
        <v>5592301</v>
      </c>
      <c r="I121" s="19">
        <v>9748366</v>
      </c>
      <c r="J121" s="19">
        <v>2522329</v>
      </c>
      <c r="K121" s="20">
        <v>17862996</v>
      </c>
      <c r="L121" s="20">
        <v>2079966</v>
      </c>
      <c r="M121" s="19">
        <v>992567</v>
      </c>
      <c r="N121" s="19">
        <v>2744262</v>
      </c>
      <c r="O121" s="20">
        <v>5816795</v>
      </c>
      <c r="P121" s="20">
        <v>537471</v>
      </c>
      <c r="Q121" s="19">
        <v>1056905</v>
      </c>
      <c r="R121" s="19">
        <v>8660389</v>
      </c>
      <c r="S121" s="20">
        <v>10254765</v>
      </c>
      <c r="T121" s="20">
        <v>1455013</v>
      </c>
      <c r="U121" s="19">
        <v>1680524</v>
      </c>
      <c r="V121" s="19">
        <v>1935060</v>
      </c>
      <c r="W121" s="18">
        <v>5070597</v>
      </c>
    </row>
    <row r="122" spans="1:23" ht="13" x14ac:dyDescent="0.3">
      <c r="A122" s="24" t="s">
        <v>9</v>
      </c>
      <c r="B122" s="23" t="s">
        <v>383</v>
      </c>
      <c r="C122" s="22" t="s">
        <v>382</v>
      </c>
      <c r="D122" s="20">
        <v>151577520</v>
      </c>
      <c r="E122" s="19">
        <v>183356764</v>
      </c>
      <c r="F122" s="19">
        <v>170742321</v>
      </c>
      <c r="G122" s="21">
        <f>IF(($E122     =0),0,($F122     /$E122     ))</f>
        <v>0.93120273981275103</v>
      </c>
      <c r="H122" s="20">
        <v>402364</v>
      </c>
      <c r="I122" s="19">
        <v>19128884</v>
      </c>
      <c r="J122" s="19">
        <v>43030285</v>
      </c>
      <c r="K122" s="20">
        <v>62561533</v>
      </c>
      <c r="L122" s="20">
        <v>13461981</v>
      </c>
      <c r="M122" s="19">
        <v>26690292</v>
      </c>
      <c r="N122" s="19">
        <v>12022328</v>
      </c>
      <c r="O122" s="20">
        <v>52174601</v>
      </c>
      <c r="P122" s="20">
        <v>7322614</v>
      </c>
      <c r="Q122" s="19">
        <v>8463223</v>
      </c>
      <c r="R122" s="19">
        <v>8756258</v>
      </c>
      <c r="S122" s="20">
        <v>24542095</v>
      </c>
      <c r="T122" s="20">
        <v>7795832</v>
      </c>
      <c r="U122" s="19">
        <v>9908356</v>
      </c>
      <c r="V122" s="19">
        <v>13759904</v>
      </c>
      <c r="W122" s="18">
        <v>31464092</v>
      </c>
    </row>
    <row r="123" spans="1:23" ht="13" x14ac:dyDescent="0.3">
      <c r="A123" s="24" t="s">
        <v>6</v>
      </c>
      <c r="B123" s="23" t="s">
        <v>381</v>
      </c>
      <c r="C123" s="22" t="s">
        <v>380</v>
      </c>
      <c r="D123" s="20">
        <v>273623016</v>
      </c>
      <c r="E123" s="19">
        <v>213118828</v>
      </c>
      <c r="F123" s="19">
        <v>133168806</v>
      </c>
      <c r="G123" s="21">
        <f>IF(($E123     =0),0,($F123     /$E123     ))</f>
        <v>0.62485706800151886</v>
      </c>
      <c r="H123" s="20">
        <v>134883</v>
      </c>
      <c r="I123" s="19">
        <v>2585134</v>
      </c>
      <c r="J123" s="19">
        <v>2081033</v>
      </c>
      <c r="K123" s="20">
        <v>4801050</v>
      </c>
      <c r="L123" s="20">
        <v>10980057</v>
      </c>
      <c r="M123" s="19">
        <v>17433985</v>
      </c>
      <c r="N123" s="19">
        <v>10785439</v>
      </c>
      <c r="O123" s="20">
        <v>39199481</v>
      </c>
      <c r="P123" s="20">
        <v>16607773</v>
      </c>
      <c r="Q123" s="19">
        <v>12664486</v>
      </c>
      <c r="R123" s="19">
        <v>25459636</v>
      </c>
      <c r="S123" s="20">
        <v>54731895</v>
      </c>
      <c r="T123" s="20">
        <v>13924928</v>
      </c>
      <c r="U123" s="19">
        <v>-946299</v>
      </c>
      <c r="V123" s="19">
        <v>21457751</v>
      </c>
      <c r="W123" s="18">
        <v>34436380</v>
      </c>
    </row>
    <row r="124" spans="1:23" ht="14" x14ac:dyDescent="0.3">
      <c r="A124" s="17" t="s">
        <v>0</v>
      </c>
      <c r="B124" s="16" t="s">
        <v>379</v>
      </c>
      <c r="C124" s="15" t="s">
        <v>0</v>
      </c>
      <c r="D124" s="13">
        <f>SUM(D120:D123)</f>
        <v>502168143</v>
      </c>
      <c r="E124" s="12">
        <f>SUM(E120:E123)</f>
        <v>473623199</v>
      </c>
      <c r="F124" s="12">
        <f>SUM(F120:F123)</f>
        <v>343331985</v>
      </c>
      <c r="G124" s="14">
        <f>IF(($E124     =0),0,($F124     /$E124     ))</f>
        <v>0.72490533767118115</v>
      </c>
      <c r="H124" s="13">
        <f>SUM(H120:H123)</f>
        <v>-17005167</v>
      </c>
      <c r="I124" s="12">
        <f>SUM(I120:I123)</f>
        <v>33520338</v>
      </c>
      <c r="J124" s="12">
        <f>SUM(J120:J123)</f>
        <v>51165178</v>
      </c>
      <c r="K124" s="13">
        <f>SUM(K120:K123)</f>
        <v>67680349</v>
      </c>
      <c r="L124" s="13">
        <f>SUM(L120:L123)</f>
        <v>31232679</v>
      </c>
      <c r="M124" s="12">
        <f>SUM(M120:M123)</f>
        <v>49669171</v>
      </c>
      <c r="N124" s="12">
        <f>SUM(N120:N123)</f>
        <v>31971774</v>
      </c>
      <c r="O124" s="13">
        <f>SUM(O120:O123)</f>
        <v>112873624</v>
      </c>
      <c r="P124" s="13">
        <f>SUM(P120:P123)</f>
        <v>25656931</v>
      </c>
      <c r="Q124" s="12">
        <f>SUM(Q120:Q123)</f>
        <v>23123876</v>
      </c>
      <c r="R124" s="12">
        <f>SUM(R120:R123)</f>
        <v>46353891</v>
      </c>
      <c r="S124" s="13">
        <f>SUM(S120:S123)</f>
        <v>95134698</v>
      </c>
      <c r="T124" s="13">
        <f>SUM(T120:T123)</f>
        <v>24376708</v>
      </c>
      <c r="U124" s="12">
        <f>SUM(U120:U123)</f>
        <v>14235917</v>
      </c>
      <c r="V124" s="12">
        <f>SUM(V120:V123)</f>
        <v>29030689</v>
      </c>
      <c r="W124" s="11">
        <f>SUM(W120:W123)</f>
        <v>67643314</v>
      </c>
    </row>
    <row r="125" spans="1:23" ht="13" x14ac:dyDescent="0.3">
      <c r="A125" s="24" t="s">
        <v>9</v>
      </c>
      <c r="B125" s="23" t="s">
        <v>378</v>
      </c>
      <c r="C125" s="22" t="s">
        <v>377</v>
      </c>
      <c r="D125" s="20">
        <v>43779350</v>
      </c>
      <c r="E125" s="19">
        <v>40064893</v>
      </c>
      <c r="F125" s="19">
        <v>28497460</v>
      </c>
      <c r="G125" s="21">
        <f>IF(($E125     =0),0,($F125     /$E125     ))</f>
        <v>0.71128256850704685</v>
      </c>
      <c r="H125" s="20">
        <v>0</v>
      </c>
      <c r="I125" s="19">
        <v>1320525</v>
      </c>
      <c r="J125" s="19">
        <v>2657841</v>
      </c>
      <c r="K125" s="20">
        <v>3978366</v>
      </c>
      <c r="L125" s="20">
        <v>4392708</v>
      </c>
      <c r="M125" s="19">
        <v>3309485</v>
      </c>
      <c r="N125" s="19">
        <v>5665583</v>
      </c>
      <c r="O125" s="20">
        <v>13367776</v>
      </c>
      <c r="P125" s="20">
        <v>0</v>
      </c>
      <c r="Q125" s="19">
        <v>3868570</v>
      </c>
      <c r="R125" s="19">
        <v>3408229</v>
      </c>
      <c r="S125" s="20">
        <v>7276799</v>
      </c>
      <c r="T125" s="20">
        <v>2816204</v>
      </c>
      <c r="U125" s="19">
        <v>1984348</v>
      </c>
      <c r="V125" s="19">
        <v>-926033</v>
      </c>
      <c r="W125" s="18">
        <v>3874519</v>
      </c>
    </row>
    <row r="126" spans="1:23" ht="13" x14ac:dyDescent="0.3">
      <c r="A126" s="24" t="s">
        <v>9</v>
      </c>
      <c r="B126" s="23" t="s">
        <v>376</v>
      </c>
      <c r="C126" s="22" t="s">
        <v>375</v>
      </c>
      <c r="D126" s="20">
        <v>55591859</v>
      </c>
      <c r="E126" s="19">
        <v>92549178</v>
      </c>
      <c r="F126" s="19">
        <v>40887704</v>
      </c>
      <c r="G126" s="21">
        <f>IF(($E126     =0),0,($F126     /$E126     ))</f>
        <v>0.44179435067483797</v>
      </c>
      <c r="H126" s="20">
        <v>4742470</v>
      </c>
      <c r="I126" s="19">
        <v>1581558</v>
      </c>
      <c r="J126" s="19">
        <v>6154675</v>
      </c>
      <c r="K126" s="20">
        <v>12478703</v>
      </c>
      <c r="L126" s="20">
        <v>892120</v>
      </c>
      <c r="M126" s="19">
        <v>4006839</v>
      </c>
      <c r="N126" s="19">
        <v>19261299</v>
      </c>
      <c r="O126" s="20">
        <v>24160258</v>
      </c>
      <c r="P126" s="20">
        <v>-134407</v>
      </c>
      <c r="Q126" s="19">
        <v>2960792</v>
      </c>
      <c r="R126" s="19">
        <v>-8359675</v>
      </c>
      <c r="S126" s="20">
        <v>-5533290</v>
      </c>
      <c r="T126" s="20">
        <v>3644923</v>
      </c>
      <c r="U126" s="19">
        <v>7844190</v>
      </c>
      <c r="V126" s="19">
        <v>-1707080</v>
      </c>
      <c r="W126" s="18">
        <v>9782033</v>
      </c>
    </row>
    <row r="127" spans="1:23" ht="13" x14ac:dyDescent="0.3">
      <c r="A127" s="24" t="s">
        <v>9</v>
      </c>
      <c r="B127" s="23" t="s">
        <v>374</v>
      </c>
      <c r="C127" s="22" t="s">
        <v>373</v>
      </c>
      <c r="D127" s="20">
        <v>82351927</v>
      </c>
      <c r="E127" s="19">
        <v>90089137</v>
      </c>
      <c r="F127" s="19">
        <v>71227296</v>
      </c>
      <c r="G127" s="21">
        <f>IF(($E127     =0),0,($F127     /$E127     ))</f>
        <v>0.79063134992624029</v>
      </c>
      <c r="H127" s="20">
        <v>3107014</v>
      </c>
      <c r="I127" s="19">
        <v>7538435</v>
      </c>
      <c r="J127" s="19">
        <v>4458224</v>
      </c>
      <c r="K127" s="20">
        <v>15103673</v>
      </c>
      <c r="L127" s="20">
        <v>4953256</v>
      </c>
      <c r="M127" s="19">
        <v>4854433</v>
      </c>
      <c r="N127" s="19">
        <v>9579967</v>
      </c>
      <c r="O127" s="20">
        <v>19387656</v>
      </c>
      <c r="P127" s="20">
        <v>404599</v>
      </c>
      <c r="Q127" s="19">
        <v>11141507</v>
      </c>
      <c r="R127" s="19">
        <v>5546661</v>
      </c>
      <c r="S127" s="20">
        <v>17092767</v>
      </c>
      <c r="T127" s="20">
        <v>4667800</v>
      </c>
      <c r="U127" s="19">
        <v>6253586</v>
      </c>
      <c r="V127" s="19">
        <v>8721814</v>
      </c>
      <c r="W127" s="18">
        <v>19643200</v>
      </c>
    </row>
    <row r="128" spans="1:23" ht="13" x14ac:dyDescent="0.3">
      <c r="A128" s="24" t="s">
        <v>9</v>
      </c>
      <c r="B128" s="23" t="s">
        <v>372</v>
      </c>
      <c r="C128" s="22" t="s">
        <v>371</v>
      </c>
      <c r="D128" s="20">
        <v>64618156</v>
      </c>
      <c r="E128" s="19">
        <v>54108361</v>
      </c>
      <c r="F128" s="19">
        <v>49168811</v>
      </c>
      <c r="G128" s="21">
        <f>IF(($E128     =0),0,($F128     /$E128     ))</f>
        <v>0.9087100420580102</v>
      </c>
      <c r="H128" s="20">
        <v>4166741</v>
      </c>
      <c r="I128" s="19">
        <v>3196790</v>
      </c>
      <c r="J128" s="19">
        <v>7446176</v>
      </c>
      <c r="K128" s="20">
        <v>14809707</v>
      </c>
      <c r="L128" s="20">
        <v>0</v>
      </c>
      <c r="M128" s="19">
        <v>1627903</v>
      </c>
      <c r="N128" s="19">
        <v>15247471</v>
      </c>
      <c r="O128" s="20">
        <v>16875374</v>
      </c>
      <c r="P128" s="20">
        <v>955810</v>
      </c>
      <c r="Q128" s="19">
        <v>1151991</v>
      </c>
      <c r="R128" s="19">
        <v>2353443</v>
      </c>
      <c r="S128" s="20">
        <v>4461244</v>
      </c>
      <c r="T128" s="20">
        <v>1099842</v>
      </c>
      <c r="U128" s="19">
        <v>2951780</v>
      </c>
      <c r="V128" s="19">
        <v>8970864</v>
      </c>
      <c r="W128" s="18">
        <v>13022486</v>
      </c>
    </row>
    <row r="129" spans="1:23" ht="13" x14ac:dyDescent="0.3">
      <c r="A129" s="24" t="s">
        <v>6</v>
      </c>
      <c r="B129" s="23" t="s">
        <v>370</v>
      </c>
      <c r="C129" s="22" t="s">
        <v>369</v>
      </c>
      <c r="D129" s="20">
        <v>244964495</v>
      </c>
      <c r="E129" s="19">
        <v>255977481</v>
      </c>
      <c r="F129" s="19">
        <v>257327171</v>
      </c>
      <c r="G129" s="21">
        <f>IF(($E129     =0),0,($F129     /$E129     ))</f>
        <v>1.0052726903738849</v>
      </c>
      <c r="H129" s="20">
        <v>11323123</v>
      </c>
      <c r="I129" s="19">
        <v>745354</v>
      </c>
      <c r="J129" s="19">
        <v>22680694</v>
      </c>
      <c r="K129" s="20">
        <v>34749171</v>
      </c>
      <c r="L129" s="20">
        <v>24062995</v>
      </c>
      <c r="M129" s="19">
        <v>26064337</v>
      </c>
      <c r="N129" s="19">
        <v>61244557</v>
      </c>
      <c r="O129" s="20">
        <v>111371889</v>
      </c>
      <c r="P129" s="20">
        <v>1421178</v>
      </c>
      <c r="Q129" s="19">
        <v>17529568</v>
      </c>
      <c r="R129" s="19">
        <v>34858736</v>
      </c>
      <c r="S129" s="20">
        <v>53809482</v>
      </c>
      <c r="T129" s="20">
        <v>26213033</v>
      </c>
      <c r="U129" s="19">
        <v>25323332</v>
      </c>
      <c r="V129" s="19">
        <v>5860264</v>
      </c>
      <c r="W129" s="18">
        <v>57396629</v>
      </c>
    </row>
    <row r="130" spans="1:23" ht="14" x14ac:dyDescent="0.3">
      <c r="A130" s="17" t="s">
        <v>0</v>
      </c>
      <c r="B130" s="16" t="s">
        <v>368</v>
      </c>
      <c r="C130" s="15" t="s">
        <v>0</v>
      </c>
      <c r="D130" s="13">
        <f>SUM(D125:D129)</f>
        <v>491305787</v>
      </c>
      <c r="E130" s="12">
        <f>SUM(E125:E129)</f>
        <v>532789050</v>
      </c>
      <c r="F130" s="12">
        <f>SUM(F125:F129)</f>
        <v>447108442</v>
      </c>
      <c r="G130" s="14">
        <f>IF(($E130     =0),0,($F130     /$E130     ))</f>
        <v>0.83918474300475954</v>
      </c>
      <c r="H130" s="13">
        <f>SUM(H125:H129)</f>
        <v>23339348</v>
      </c>
      <c r="I130" s="12">
        <f>SUM(I125:I129)</f>
        <v>14382662</v>
      </c>
      <c r="J130" s="12">
        <f>SUM(J125:J129)</f>
        <v>43397610</v>
      </c>
      <c r="K130" s="13">
        <f>SUM(K125:K129)</f>
        <v>81119620</v>
      </c>
      <c r="L130" s="13">
        <f>SUM(L125:L129)</f>
        <v>34301079</v>
      </c>
      <c r="M130" s="12">
        <f>SUM(M125:M129)</f>
        <v>39862997</v>
      </c>
      <c r="N130" s="12">
        <f>SUM(N125:N129)</f>
        <v>110998877</v>
      </c>
      <c r="O130" s="13">
        <f>SUM(O125:O129)</f>
        <v>185162953</v>
      </c>
      <c r="P130" s="13">
        <f>SUM(P125:P129)</f>
        <v>2647180</v>
      </c>
      <c r="Q130" s="12">
        <f>SUM(Q125:Q129)</f>
        <v>36652428</v>
      </c>
      <c r="R130" s="12">
        <f>SUM(R125:R129)</f>
        <v>37807394</v>
      </c>
      <c r="S130" s="13">
        <f>SUM(S125:S129)</f>
        <v>77107002</v>
      </c>
      <c r="T130" s="13">
        <f>SUM(T125:T129)</f>
        <v>38441802</v>
      </c>
      <c r="U130" s="12">
        <f>SUM(U125:U129)</f>
        <v>44357236</v>
      </c>
      <c r="V130" s="12">
        <f>SUM(V125:V129)</f>
        <v>20919829</v>
      </c>
      <c r="W130" s="11">
        <f>SUM(W125:W129)</f>
        <v>103718867</v>
      </c>
    </row>
    <row r="131" spans="1:23" ht="13" x14ac:dyDescent="0.3">
      <c r="A131" s="24" t="s">
        <v>9</v>
      </c>
      <c r="B131" s="23" t="s">
        <v>367</v>
      </c>
      <c r="C131" s="22" t="s">
        <v>366</v>
      </c>
      <c r="D131" s="20">
        <v>235557737</v>
      </c>
      <c r="E131" s="19">
        <v>239909207</v>
      </c>
      <c r="F131" s="19">
        <v>223126938</v>
      </c>
      <c r="G131" s="21">
        <f>IF(($E131     =0),0,($F131     /$E131     ))</f>
        <v>0.93004741581259942</v>
      </c>
      <c r="H131" s="20">
        <v>1776341</v>
      </c>
      <c r="I131" s="19">
        <v>10338938</v>
      </c>
      <c r="J131" s="19">
        <v>12780662</v>
      </c>
      <c r="K131" s="20">
        <v>24895941</v>
      </c>
      <c r="L131" s="20">
        <v>17194840</v>
      </c>
      <c r="M131" s="19">
        <v>13462312</v>
      </c>
      <c r="N131" s="19">
        <v>17396604</v>
      </c>
      <c r="O131" s="20">
        <v>48053756</v>
      </c>
      <c r="P131" s="20">
        <v>4563458</v>
      </c>
      <c r="Q131" s="19">
        <v>5411947</v>
      </c>
      <c r="R131" s="19">
        <v>15014868</v>
      </c>
      <c r="S131" s="20">
        <v>24990273</v>
      </c>
      <c r="T131" s="20">
        <v>43651924</v>
      </c>
      <c r="U131" s="19">
        <v>7666343</v>
      </c>
      <c r="V131" s="19">
        <v>73868701</v>
      </c>
      <c r="W131" s="18">
        <v>125186968</v>
      </c>
    </row>
    <row r="132" spans="1:23" ht="13" x14ac:dyDescent="0.3">
      <c r="A132" s="24" t="s">
        <v>9</v>
      </c>
      <c r="B132" s="23" t="s">
        <v>365</v>
      </c>
      <c r="C132" s="22" t="s">
        <v>364</v>
      </c>
      <c r="D132" s="20">
        <v>26346958</v>
      </c>
      <c r="E132" s="19">
        <v>29702250</v>
      </c>
      <c r="F132" s="19">
        <v>27171406</v>
      </c>
      <c r="G132" s="21">
        <f>IF(($E132     =0),0,($F132     /$E132     ))</f>
        <v>0.91479285239333719</v>
      </c>
      <c r="H132" s="20">
        <v>1222607</v>
      </c>
      <c r="I132" s="19">
        <v>3132272</v>
      </c>
      <c r="J132" s="19">
        <v>1849869</v>
      </c>
      <c r="K132" s="20">
        <v>6204748</v>
      </c>
      <c r="L132" s="20">
        <v>1549233</v>
      </c>
      <c r="M132" s="19">
        <v>1318108</v>
      </c>
      <c r="N132" s="19">
        <v>5262818</v>
      </c>
      <c r="O132" s="20">
        <v>8130159</v>
      </c>
      <c r="P132" s="20">
        <v>47558</v>
      </c>
      <c r="Q132" s="19">
        <v>4171497</v>
      </c>
      <c r="R132" s="19">
        <v>1005379</v>
      </c>
      <c r="S132" s="20">
        <v>5224434</v>
      </c>
      <c r="T132" s="20">
        <v>4456629</v>
      </c>
      <c r="U132" s="19">
        <v>1837858</v>
      </c>
      <c r="V132" s="19">
        <v>1317578</v>
      </c>
      <c r="W132" s="18">
        <v>7612065</v>
      </c>
    </row>
    <row r="133" spans="1:23" ht="13" x14ac:dyDescent="0.3">
      <c r="A133" s="24" t="s">
        <v>9</v>
      </c>
      <c r="B133" s="23" t="s">
        <v>363</v>
      </c>
      <c r="C133" s="22" t="s">
        <v>362</v>
      </c>
      <c r="D133" s="20">
        <v>86900504</v>
      </c>
      <c r="E133" s="19">
        <v>61515276</v>
      </c>
      <c r="F133" s="19">
        <v>40228612</v>
      </c>
      <c r="G133" s="21">
        <f>IF(($E133     =0),0,($F133     /$E133     ))</f>
        <v>0.65396133474228413</v>
      </c>
      <c r="H133" s="20">
        <v>2328586</v>
      </c>
      <c r="I133" s="19">
        <v>1750432</v>
      </c>
      <c r="J133" s="19">
        <v>2979361</v>
      </c>
      <c r="K133" s="20">
        <v>7058379</v>
      </c>
      <c r="L133" s="20">
        <v>1542226</v>
      </c>
      <c r="M133" s="19">
        <v>2061377</v>
      </c>
      <c r="N133" s="19">
        <v>6560324</v>
      </c>
      <c r="O133" s="20">
        <v>10163927</v>
      </c>
      <c r="P133" s="20">
        <v>2017113</v>
      </c>
      <c r="Q133" s="19">
        <v>3466584</v>
      </c>
      <c r="R133" s="19">
        <v>5261285</v>
      </c>
      <c r="S133" s="20">
        <v>10744982</v>
      </c>
      <c r="T133" s="20">
        <v>3029539</v>
      </c>
      <c r="U133" s="19">
        <v>1189273</v>
      </c>
      <c r="V133" s="19">
        <v>8042512</v>
      </c>
      <c r="W133" s="18">
        <v>12261324</v>
      </c>
    </row>
    <row r="134" spans="1:23" ht="13" x14ac:dyDescent="0.3">
      <c r="A134" s="24" t="s">
        <v>6</v>
      </c>
      <c r="B134" s="23" t="s">
        <v>361</v>
      </c>
      <c r="C134" s="22" t="s">
        <v>360</v>
      </c>
      <c r="D134" s="20">
        <v>126845781</v>
      </c>
      <c r="E134" s="19">
        <v>126845783</v>
      </c>
      <c r="F134" s="19">
        <v>113484952</v>
      </c>
      <c r="G134" s="21">
        <f>IF(($E134     =0),0,($F134     /$E134     ))</f>
        <v>0.89466870175731428</v>
      </c>
      <c r="H134" s="20">
        <v>-95908368</v>
      </c>
      <c r="I134" s="19">
        <v>25379834</v>
      </c>
      <c r="J134" s="19">
        <v>109741810</v>
      </c>
      <c r="K134" s="20">
        <v>39213276</v>
      </c>
      <c r="L134" s="20">
        <v>15103297</v>
      </c>
      <c r="M134" s="19">
        <v>8793594</v>
      </c>
      <c r="N134" s="19">
        <v>12351294</v>
      </c>
      <c r="O134" s="20">
        <v>36248185</v>
      </c>
      <c r="P134" s="20">
        <v>4100692</v>
      </c>
      <c r="Q134" s="19">
        <v>9898808</v>
      </c>
      <c r="R134" s="19">
        <v>4550982</v>
      </c>
      <c r="S134" s="20">
        <v>18550482</v>
      </c>
      <c r="T134" s="20">
        <v>4852610</v>
      </c>
      <c r="U134" s="19">
        <v>5280918</v>
      </c>
      <c r="V134" s="19">
        <v>9339481</v>
      </c>
      <c r="W134" s="18">
        <v>19473009</v>
      </c>
    </row>
    <row r="135" spans="1:23" ht="14" x14ac:dyDescent="0.3">
      <c r="A135" s="17" t="s">
        <v>0</v>
      </c>
      <c r="B135" s="16" t="s">
        <v>359</v>
      </c>
      <c r="C135" s="15" t="s">
        <v>0</v>
      </c>
      <c r="D135" s="13">
        <f>SUM(D131:D134)</f>
        <v>475650980</v>
      </c>
      <c r="E135" s="12">
        <f>SUM(E131:E134)</f>
        <v>457972516</v>
      </c>
      <c r="F135" s="12">
        <f>SUM(F131:F134)</f>
        <v>404011908</v>
      </c>
      <c r="G135" s="14">
        <f>IF(($E135     =0),0,($F135     /$E135     ))</f>
        <v>0.88217500807406535</v>
      </c>
      <c r="H135" s="13">
        <f>SUM(H131:H134)</f>
        <v>-90580834</v>
      </c>
      <c r="I135" s="12">
        <f>SUM(I131:I134)</f>
        <v>40601476</v>
      </c>
      <c r="J135" s="12">
        <f>SUM(J131:J134)</f>
        <v>127351702</v>
      </c>
      <c r="K135" s="13">
        <f>SUM(K131:K134)</f>
        <v>77372344</v>
      </c>
      <c r="L135" s="13">
        <f>SUM(L131:L134)</f>
        <v>35389596</v>
      </c>
      <c r="M135" s="12">
        <f>SUM(M131:M134)</f>
        <v>25635391</v>
      </c>
      <c r="N135" s="12">
        <f>SUM(N131:N134)</f>
        <v>41571040</v>
      </c>
      <c r="O135" s="13">
        <f>SUM(O131:O134)</f>
        <v>102596027</v>
      </c>
      <c r="P135" s="13">
        <f>SUM(P131:P134)</f>
        <v>10728821</v>
      </c>
      <c r="Q135" s="12">
        <f>SUM(Q131:Q134)</f>
        <v>22948836</v>
      </c>
      <c r="R135" s="12">
        <f>SUM(R131:R134)</f>
        <v>25832514</v>
      </c>
      <c r="S135" s="13">
        <f>SUM(S131:S134)</f>
        <v>59510171</v>
      </c>
      <c r="T135" s="13">
        <f>SUM(T131:T134)</f>
        <v>55990702</v>
      </c>
      <c r="U135" s="12">
        <f>SUM(U131:U134)</f>
        <v>15974392</v>
      </c>
      <c r="V135" s="12">
        <f>SUM(V131:V134)</f>
        <v>92568272</v>
      </c>
      <c r="W135" s="11">
        <f>SUM(W131:W134)</f>
        <v>164533366</v>
      </c>
    </row>
    <row r="136" spans="1:23" ht="13" x14ac:dyDescent="0.3">
      <c r="A136" s="24" t="s">
        <v>9</v>
      </c>
      <c r="B136" s="23" t="s">
        <v>358</v>
      </c>
      <c r="C136" s="22" t="s">
        <v>357</v>
      </c>
      <c r="D136" s="20">
        <v>18142965</v>
      </c>
      <c r="E136" s="19">
        <v>18142965</v>
      </c>
      <c r="F136" s="19">
        <v>14579172</v>
      </c>
      <c r="G136" s="21">
        <f>IF(($E136     =0),0,($F136     /$E136     ))</f>
        <v>0.80357163231037487</v>
      </c>
      <c r="H136" s="20">
        <v>2669304</v>
      </c>
      <c r="I136" s="19">
        <v>1021214</v>
      </c>
      <c r="J136" s="19">
        <v>633505</v>
      </c>
      <c r="K136" s="20">
        <v>4324023</v>
      </c>
      <c r="L136" s="20">
        <v>74912</v>
      </c>
      <c r="M136" s="19">
        <v>0</v>
      </c>
      <c r="N136" s="19">
        <v>2460441</v>
      </c>
      <c r="O136" s="20">
        <v>2535353</v>
      </c>
      <c r="P136" s="20">
        <v>0</v>
      </c>
      <c r="Q136" s="19">
        <v>2017726</v>
      </c>
      <c r="R136" s="19">
        <v>2238520</v>
      </c>
      <c r="S136" s="20">
        <v>4256246</v>
      </c>
      <c r="T136" s="20">
        <v>340448</v>
      </c>
      <c r="U136" s="19">
        <v>2137686</v>
      </c>
      <c r="V136" s="19">
        <v>985416</v>
      </c>
      <c r="W136" s="18">
        <v>3463550</v>
      </c>
    </row>
    <row r="137" spans="1:23" ht="13" x14ac:dyDescent="0.3">
      <c r="A137" s="24" t="s">
        <v>9</v>
      </c>
      <c r="B137" s="23" t="s">
        <v>356</v>
      </c>
      <c r="C137" s="22" t="s">
        <v>355</v>
      </c>
      <c r="D137" s="20">
        <v>55753667</v>
      </c>
      <c r="E137" s="19">
        <v>67440586</v>
      </c>
      <c r="F137" s="19">
        <v>56423826</v>
      </c>
      <c r="G137" s="21">
        <f>IF(($E137     =0),0,($F137     /$E137     ))</f>
        <v>0.83664495441958353</v>
      </c>
      <c r="H137" s="20">
        <v>2039315</v>
      </c>
      <c r="I137" s="19">
        <v>-100792052</v>
      </c>
      <c r="J137" s="19">
        <v>111835310</v>
      </c>
      <c r="K137" s="20">
        <v>13082573</v>
      </c>
      <c r="L137" s="20">
        <v>8393564</v>
      </c>
      <c r="M137" s="19">
        <v>3692490</v>
      </c>
      <c r="N137" s="19">
        <v>6792036</v>
      </c>
      <c r="O137" s="20">
        <v>18878090</v>
      </c>
      <c r="P137" s="20">
        <v>3201141</v>
      </c>
      <c r="Q137" s="19">
        <v>5272282</v>
      </c>
      <c r="R137" s="19">
        <v>4259454</v>
      </c>
      <c r="S137" s="20">
        <v>12732877</v>
      </c>
      <c r="T137" s="20">
        <v>1245174</v>
      </c>
      <c r="U137" s="19">
        <v>4061458</v>
      </c>
      <c r="V137" s="19">
        <v>6423654</v>
      </c>
      <c r="W137" s="18">
        <v>11730286</v>
      </c>
    </row>
    <row r="138" spans="1:23" ht="13" x14ac:dyDescent="0.3">
      <c r="A138" s="24" t="s">
        <v>9</v>
      </c>
      <c r="B138" s="23" t="s">
        <v>354</v>
      </c>
      <c r="C138" s="22" t="s">
        <v>353</v>
      </c>
      <c r="D138" s="20">
        <v>78002288</v>
      </c>
      <c r="E138" s="19">
        <v>111447567</v>
      </c>
      <c r="F138" s="19">
        <v>96059118</v>
      </c>
      <c r="G138" s="21">
        <f>IF(($E138     =0),0,($F138     /$E138     ))</f>
        <v>0.86192207318442404</v>
      </c>
      <c r="H138" s="20">
        <v>5178035</v>
      </c>
      <c r="I138" s="19">
        <v>3367729</v>
      </c>
      <c r="J138" s="19">
        <v>1089870</v>
      </c>
      <c r="K138" s="20">
        <v>9635634</v>
      </c>
      <c r="L138" s="20">
        <v>10850753</v>
      </c>
      <c r="M138" s="19">
        <v>492929</v>
      </c>
      <c r="N138" s="19">
        <v>16133801</v>
      </c>
      <c r="O138" s="20">
        <v>27477483</v>
      </c>
      <c r="P138" s="20">
        <v>3702232</v>
      </c>
      <c r="Q138" s="19">
        <v>20729374</v>
      </c>
      <c r="R138" s="19">
        <v>2720315</v>
      </c>
      <c r="S138" s="20">
        <v>27151921</v>
      </c>
      <c r="T138" s="20">
        <v>6960294</v>
      </c>
      <c r="U138" s="19">
        <v>4715863</v>
      </c>
      <c r="V138" s="19">
        <v>20117923</v>
      </c>
      <c r="W138" s="18">
        <v>31794080</v>
      </c>
    </row>
    <row r="139" spans="1:23" ht="13" x14ac:dyDescent="0.3">
      <c r="A139" s="24" t="s">
        <v>9</v>
      </c>
      <c r="B139" s="23" t="s">
        <v>352</v>
      </c>
      <c r="C139" s="22" t="s">
        <v>351</v>
      </c>
      <c r="D139" s="20">
        <v>43191305</v>
      </c>
      <c r="E139" s="19">
        <v>57475442</v>
      </c>
      <c r="F139" s="19">
        <v>51987553</v>
      </c>
      <c r="G139" s="21">
        <f>IF(($E139     =0),0,($F139     /$E139     ))</f>
        <v>0.90451767208680189</v>
      </c>
      <c r="H139" s="20">
        <v>-111306804</v>
      </c>
      <c r="I139" s="19">
        <v>118607727</v>
      </c>
      <c r="J139" s="19">
        <v>-112495579</v>
      </c>
      <c r="K139" s="20">
        <v>-105194656</v>
      </c>
      <c r="L139" s="20">
        <v>126534120</v>
      </c>
      <c r="M139" s="19">
        <v>741470</v>
      </c>
      <c r="N139" s="19">
        <v>849052</v>
      </c>
      <c r="O139" s="20">
        <v>128124642</v>
      </c>
      <c r="P139" s="20">
        <v>1622555</v>
      </c>
      <c r="Q139" s="19">
        <v>2924265</v>
      </c>
      <c r="R139" s="19">
        <v>1266469</v>
      </c>
      <c r="S139" s="20">
        <v>5813289</v>
      </c>
      <c r="T139" s="20">
        <v>8565814</v>
      </c>
      <c r="U139" s="19">
        <v>9702282</v>
      </c>
      <c r="V139" s="19">
        <v>4976182</v>
      </c>
      <c r="W139" s="18">
        <v>23244278</v>
      </c>
    </row>
    <row r="140" spans="1:23" ht="13" x14ac:dyDescent="0.3">
      <c r="A140" s="24" t="s">
        <v>9</v>
      </c>
      <c r="B140" s="23" t="s">
        <v>350</v>
      </c>
      <c r="C140" s="22" t="s">
        <v>349</v>
      </c>
      <c r="D140" s="20">
        <v>52328981</v>
      </c>
      <c r="E140" s="19">
        <v>75179504</v>
      </c>
      <c r="F140" s="19">
        <v>79899180</v>
      </c>
      <c r="G140" s="21">
        <f>IF(($E140     =0),0,($F140     /$E140     ))</f>
        <v>1.0627787594874263</v>
      </c>
      <c r="H140" s="20">
        <v>5704881</v>
      </c>
      <c r="I140" s="19">
        <v>8329907</v>
      </c>
      <c r="J140" s="19">
        <v>5562463</v>
      </c>
      <c r="K140" s="20">
        <v>19597251</v>
      </c>
      <c r="L140" s="20">
        <v>5209027</v>
      </c>
      <c r="M140" s="19">
        <v>7196763</v>
      </c>
      <c r="N140" s="19">
        <v>7767972</v>
      </c>
      <c r="O140" s="20">
        <v>20173762</v>
      </c>
      <c r="P140" s="20">
        <v>903669</v>
      </c>
      <c r="Q140" s="19">
        <v>1446861</v>
      </c>
      <c r="R140" s="19">
        <v>576000</v>
      </c>
      <c r="S140" s="20">
        <v>2926530</v>
      </c>
      <c r="T140" s="20">
        <v>17909291</v>
      </c>
      <c r="U140" s="19">
        <v>3750856</v>
      </c>
      <c r="V140" s="19">
        <v>15541490</v>
      </c>
      <c r="W140" s="18">
        <v>37201637</v>
      </c>
    </row>
    <row r="141" spans="1:23" ht="13" x14ac:dyDescent="0.3">
      <c r="A141" s="24" t="s">
        <v>6</v>
      </c>
      <c r="B141" s="23" t="s">
        <v>348</v>
      </c>
      <c r="C141" s="22" t="s">
        <v>347</v>
      </c>
      <c r="D141" s="20">
        <v>742877267</v>
      </c>
      <c r="E141" s="19">
        <v>751083133</v>
      </c>
      <c r="F141" s="19">
        <v>579314772</v>
      </c>
      <c r="G141" s="21">
        <f>IF(($E141     =0),0,($F141     /$E141     ))</f>
        <v>0.77130579365573371</v>
      </c>
      <c r="H141" s="20">
        <v>51835597</v>
      </c>
      <c r="I141" s="19">
        <v>34130863</v>
      </c>
      <c r="J141" s="19">
        <v>35135973</v>
      </c>
      <c r="K141" s="20">
        <v>121102433</v>
      </c>
      <c r="L141" s="20">
        <v>73569982</v>
      </c>
      <c r="M141" s="19">
        <v>108576437</v>
      </c>
      <c r="N141" s="19">
        <v>27358315</v>
      </c>
      <c r="O141" s="20">
        <v>209504734</v>
      </c>
      <c r="P141" s="20">
        <v>91319234</v>
      </c>
      <c r="Q141" s="19">
        <v>19657568</v>
      </c>
      <c r="R141" s="19">
        <v>104497228</v>
      </c>
      <c r="S141" s="20">
        <v>215474030</v>
      </c>
      <c r="T141" s="20">
        <v>31190970</v>
      </c>
      <c r="U141" s="19">
        <v>1710250</v>
      </c>
      <c r="V141" s="19">
        <v>332355</v>
      </c>
      <c r="W141" s="18">
        <v>33233575</v>
      </c>
    </row>
    <row r="142" spans="1:23" ht="14" x14ac:dyDescent="0.3">
      <c r="A142" s="17" t="s">
        <v>0</v>
      </c>
      <c r="B142" s="16" t="s">
        <v>346</v>
      </c>
      <c r="C142" s="15" t="s">
        <v>0</v>
      </c>
      <c r="D142" s="13">
        <f>SUM(D136:D141)</f>
        <v>990296473</v>
      </c>
      <c r="E142" s="12">
        <f>SUM(E136:E141)</f>
        <v>1080769197</v>
      </c>
      <c r="F142" s="12">
        <f>SUM(F136:F141)</f>
        <v>878263621</v>
      </c>
      <c r="G142" s="14">
        <f>IF(($E142     =0),0,($F142     /$E142     ))</f>
        <v>0.81262828681450661</v>
      </c>
      <c r="H142" s="13">
        <f>SUM(H136:H141)</f>
        <v>-43879672</v>
      </c>
      <c r="I142" s="12">
        <f>SUM(I136:I141)</f>
        <v>64665388</v>
      </c>
      <c r="J142" s="12">
        <f>SUM(J136:J141)</f>
        <v>41761542</v>
      </c>
      <c r="K142" s="13">
        <f>SUM(K136:K141)</f>
        <v>62547258</v>
      </c>
      <c r="L142" s="13">
        <f>SUM(L136:L141)</f>
        <v>224632358</v>
      </c>
      <c r="M142" s="12">
        <f>SUM(M136:M141)</f>
        <v>120700089</v>
      </c>
      <c r="N142" s="12">
        <f>SUM(N136:N141)</f>
        <v>61361617</v>
      </c>
      <c r="O142" s="13">
        <f>SUM(O136:O141)</f>
        <v>406694064</v>
      </c>
      <c r="P142" s="13">
        <f>SUM(P136:P141)</f>
        <v>100748831</v>
      </c>
      <c r="Q142" s="12">
        <f>SUM(Q136:Q141)</f>
        <v>52048076</v>
      </c>
      <c r="R142" s="12">
        <f>SUM(R136:R141)</f>
        <v>115557986</v>
      </c>
      <c r="S142" s="13">
        <f>SUM(S136:S141)</f>
        <v>268354893</v>
      </c>
      <c r="T142" s="13">
        <f>SUM(T136:T141)</f>
        <v>66211991</v>
      </c>
      <c r="U142" s="12">
        <f>SUM(U136:U141)</f>
        <v>26078395</v>
      </c>
      <c r="V142" s="12">
        <f>SUM(V136:V141)</f>
        <v>48377020</v>
      </c>
      <c r="W142" s="11">
        <f>SUM(W136:W141)</f>
        <v>140667406</v>
      </c>
    </row>
    <row r="143" spans="1:23" ht="13" x14ac:dyDescent="0.3">
      <c r="A143" s="24" t="s">
        <v>9</v>
      </c>
      <c r="B143" s="23" t="s">
        <v>345</v>
      </c>
      <c r="C143" s="22" t="s">
        <v>344</v>
      </c>
      <c r="D143" s="20">
        <v>39592590</v>
      </c>
      <c r="E143" s="19">
        <v>76018625</v>
      </c>
      <c r="F143" s="19">
        <v>41397495</v>
      </c>
      <c r="G143" s="21">
        <f>IF(($E143     =0),0,($F143     /$E143     ))</f>
        <v>0.54457042599757621</v>
      </c>
      <c r="H143" s="20">
        <v>-38739746</v>
      </c>
      <c r="I143" s="19">
        <v>44638242</v>
      </c>
      <c r="J143" s="19">
        <v>0</v>
      </c>
      <c r="K143" s="20">
        <v>5898496</v>
      </c>
      <c r="L143" s="20">
        <v>0</v>
      </c>
      <c r="M143" s="19">
        <v>1509875</v>
      </c>
      <c r="N143" s="19">
        <v>3381567</v>
      </c>
      <c r="O143" s="20">
        <v>4891442</v>
      </c>
      <c r="P143" s="20">
        <v>3152911</v>
      </c>
      <c r="Q143" s="19">
        <v>4740072</v>
      </c>
      <c r="R143" s="19">
        <v>4585352</v>
      </c>
      <c r="S143" s="20">
        <v>12478335</v>
      </c>
      <c r="T143" s="20">
        <v>5844117</v>
      </c>
      <c r="U143" s="19">
        <v>4390987</v>
      </c>
      <c r="V143" s="19">
        <v>7894118</v>
      </c>
      <c r="W143" s="18">
        <v>18129222</v>
      </c>
    </row>
    <row r="144" spans="1:23" ht="13" x14ac:dyDescent="0.3">
      <c r="A144" s="24" t="s">
        <v>9</v>
      </c>
      <c r="B144" s="23" t="s">
        <v>343</v>
      </c>
      <c r="C144" s="22" t="s">
        <v>342</v>
      </c>
      <c r="D144" s="20">
        <v>46337218</v>
      </c>
      <c r="E144" s="19">
        <v>52031652</v>
      </c>
      <c r="F144" s="19">
        <v>52217478</v>
      </c>
      <c r="G144" s="21">
        <f>IF(($E144     =0),0,($F144     /$E144     ))</f>
        <v>1.0035714030375202</v>
      </c>
      <c r="H144" s="20">
        <v>0</v>
      </c>
      <c r="I144" s="19">
        <v>6570624</v>
      </c>
      <c r="J144" s="19">
        <v>341089</v>
      </c>
      <c r="K144" s="20">
        <v>6911713</v>
      </c>
      <c r="L144" s="20">
        <v>2967733</v>
      </c>
      <c r="M144" s="19">
        <v>1340225</v>
      </c>
      <c r="N144" s="19">
        <v>12171038</v>
      </c>
      <c r="O144" s="20">
        <v>16478996</v>
      </c>
      <c r="P144" s="20">
        <v>-4170763</v>
      </c>
      <c r="Q144" s="19">
        <v>12584603</v>
      </c>
      <c r="R144" s="19">
        <v>2226915</v>
      </c>
      <c r="S144" s="20">
        <v>10640755</v>
      </c>
      <c r="T144" s="20">
        <v>9224595</v>
      </c>
      <c r="U144" s="19">
        <v>3074687</v>
      </c>
      <c r="V144" s="19">
        <v>5886732</v>
      </c>
      <c r="W144" s="18">
        <v>18186014</v>
      </c>
    </row>
    <row r="145" spans="1:23" ht="13" x14ac:dyDescent="0.3">
      <c r="A145" s="24" t="s">
        <v>9</v>
      </c>
      <c r="B145" s="23" t="s">
        <v>341</v>
      </c>
      <c r="C145" s="22" t="s">
        <v>340</v>
      </c>
      <c r="D145" s="20">
        <v>45873824</v>
      </c>
      <c r="E145" s="19">
        <v>43239553</v>
      </c>
      <c r="F145" s="19">
        <v>-137077302</v>
      </c>
      <c r="G145" s="21">
        <f>IF(($E145     =0),0,($F145     /$E145     ))</f>
        <v>-3.1701831422725393</v>
      </c>
      <c r="H145" s="20">
        <v>-96810334</v>
      </c>
      <c r="I145" s="19">
        <v>-63480679</v>
      </c>
      <c r="J145" s="19">
        <v>3391272</v>
      </c>
      <c r="K145" s="20">
        <v>-156899741</v>
      </c>
      <c r="L145" s="20">
        <v>1756218</v>
      </c>
      <c r="M145" s="19">
        <v>5879252</v>
      </c>
      <c r="N145" s="19">
        <v>3710177</v>
      </c>
      <c r="O145" s="20">
        <v>11345647</v>
      </c>
      <c r="P145" s="20">
        <v>3595218</v>
      </c>
      <c r="Q145" s="19">
        <v>308646</v>
      </c>
      <c r="R145" s="19">
        <v>921174</v>
      </c>
      <c r="S145" s="20">
        <v>4825038</v>
      </c>
      <c r="T145" s="20">
        <v>3413479</v>
      </c>
      <c r="U145" s="19">
        <v>521739</v>
      </c>
      <c r="V145" s="19">
        <v>-283464</v>
      </c>
      <c r="W145" s="18">
        <v>3651754</v>
      </c>
    </row>
    <row r="146" spans="1:23" ht="13" x14ac:dyDescent="0.3">
      <c r="A146" s="24" t="s">
        <v>9</v>
      </c>
      <c r="B146" s="23" t="s">
        <v>339</v>
      </c>
      <c r="C146" s="22" t="s">
        <v>338</v>
      </c>
      <c r="D146" s="20">
        <v>35362564</v>
      </c>
      <c r="E146" s="19">
        <v>70579826</v>
      </c>
      <c r="F146" s="19">
        <v>45302291</v>
      </c>
      <c r="G146" s="21">
        <f>IF(($E146     =0),0,($F146     /$E146     ))</f>
        <v>0.64185892155642321</v>
      </c>
      <c r="H146" s="20">
        <v>2780816</v>
      </c>
      <c r="I146" s="19">
        <v>2077310</v>
      </c>
      <c r="J146" s="19">
        <v>11913290</v>
      </c>
      <c r="K146" s="20">
        <v>16771416</v>
      </c>
      <c r="L146" s="20">
        <v>14510148</v>
      </c>
      <c r="M146" s="19">
        <v>3946626</v>
      </c>
      <c r="N146" s="19">
        <v>-2927374</v>
      </c>
      <c r="O146" s="20">
        <v>15529400</v>
      </c>
      <c r="P146" s="20">
        <v>2593518</v>
      </c>
      <c r="Q146" s="19">
        <v>2815523</v>
      </c>
      <c r="R146" s="19">
        <v>2969893</v>
      </c>
      <c r="S146" s="20">
        <v>8378934</v>
      </c>
      <c r="T146" s="20">
        <v>121634</v>
      </c>
      <c r="U146" s="19">
        <v>732635</v>
      </c>
      <c r="V146" s="19">
        <v>3768272</v>
      </c>
      <c r="W146" s="18">
        <v>4622541</v>
      </c>
    </row>
    <row r="147" spans="1:23" ht="13" x14ac:dyDescent="0.3">
      <c r="A147" s="24" t="s">
        <v>6</v>
      </c>
      <c r="B147" s="23" t="s">
        <v>337</v>
      </c>
      <c r="C147" s="22" t="s">
        <v>336</v>
      </c>
      <c r="D147" s="20">
        <v>235745241</v>
      </c>
      <c r="E147" s="19">
        <v>235845590</v>
      </c>
      <c r="F147" s="19">
        <v>297280990</v>
      </c>
      <c r="G147" s="21">
        <f>IF(($E147     =0),0,($F147     /$E147     ))</f>
        <v>1.2604899247851105</v>
      </c>
      <c r="H147" s="20">
        <v>0</v>
      </c>
      <c r="I147" s="19">
        <v>-3254048585</v>
      </c>
      <c r="J147" s="19">
        <v>21482622</v>
      </c>
      <c r="K147" s="20">
        <v>-3232565963</v>
      </c>
      <c r="L147" s="20">
        <v>3199551333</v>
      </c>
      <c r="M147" s="19">
        <v>41474433</v>
      </c>
      <c r="N147" s="19">
        <v>32732407</v>
      </c>
      <c r="O147" s="20">
        <v>3273758173</v>
      </c>
      <c r="P147" s="20">
        <v>82636215</v>
      </c>
      <c r="Q147" s="19">
        <v>14272501</v>
      </c>
      <c r="R147" s="19">
        <v>32688694</v>
      </c>
      <c r="S147" s="20">
        <v>129597410</v>
      </c>
      <c r="T147" s="20">
        <v>3600810</v>
      </c>
      <c r="U147" s="19">
        <v>21112093</v>
      </c>
      <c r="V147" s="19">
        <v>101778467</v>
      </c>
      <c r="W147" s="18">
        <v>126491370</v>
      </c>
    </row>
    <row r="148" spans="1:23" ht="14" x14ac:dyDescent="0.3">
      <c r="A148" s="17" t="s">
        <v>0</v>
      </c>
      <c r="B148" s="16" t="s">
        <v>335</v>
      </c>
      <c r="C148" s="15" t="s">
        <v>0</v>
      </c>
      <c r="D148" s="13">
        <f>SUM(D143:D147)</f>
        <v>402911437</v>
      </c>
      <c r="E148" s="12">
        <f>SUM(E143:E147)</f>
        <v>477715246</v>
      </c>
      <c r="F148" s="12">
        <f>SUM(F143:F147)</f>
        <v>299120952</v>
      </c>
      <c r="G148" s="14">
        <f>IF(($E148     =0),0,($F148     /$E148     ))</f>
        <v>0.626149059517351</v>
      </c>
      <c r="H148" s="13">
        <f>SUM(H143:H147)</f>
        <v>-132769264</v>
      </c>
      <c r="I148" s="12">
        <f>SUM(I143:I147)</f>
        <v>-3264243088</v>
      </c>
      <c r="J148" s="12">
        <f>SUM(J143:J147)</f>
        <v>37128273</v>
      </c>
      <c r="K148" s="13">
        <f>SUM(K143:K147)</f>
        <v>-3359884079</v>
      </c>
      <c r="L148" s="13">
        <f>SUM(L143:L147)</f>
        <v>3218785432</v>
      </c>
      <c r="M148" s="12">
        <f>SUM(M143:M147)</f>
        <v>54150411</v>
      </c>
      <c r="N148" s="12">
        <f>SUM(N143:N147)</f>
        <v>49067815</v>
      </c>
      <c r="O148" s="13">
        <f>SUM(O143:O147)</f>
        <v>3322003658</v>
      </c>
      <c r="P148" s="13">
        <f>SUM(P143:P147)</f>
        <v>87807099</v>
      </c>
      <c r="Q148" s="12">
        <f>SUM(Q143:Q147)</f>
        <v>34721345</v>
      </c>
      <c r="R148" s="12">
        <f>SUM(R143:R147)</f>
        <v>43392028</v>
      </c>
      <c r="S148" s="13">
        <f>SUM(S143:S147)</f>
        <v>165920472</v>
      </c>
      <c r="T148" s="13">
        <f>SUM(T143:T147)</f>
        <v>22204635</v>
      </c>
      <c r="U148" s="12">
        <f>SUM(U143:U147)</f>
        <v>29832141</v>
      </c>
      <c r="V148" s="12">
        <f>SUM(V143:V147)</f>
        <v>119044125</v>
      </c>
      <c r="W148" s="11">
        <f>SUM(W143:W147)</f>
        <v>171080901</v>
      </c>
    </row>
    <row r="149" spans="1:23" ht="13" x14ac:dyDescent="0.3">
      <c r="A149" s="24" t="s">
        <v>9</v>
      </c>
      <c r="B149" s="23" t="s">
        <v>334</v>
      </c>
      <c r="C149" s="22" t="s">
        <v>333</v>
      </c>
      <c r="D149" s="20">
        <v>35346390</v>
      </c>
      <c r="E149" s="19">
        <v>59098159</v>
      </c>
      <c r="F149" s="19">
        <v>45989395</v>
      </c>
      <c r="G149" s="21">
        <f>IF(($E149     =0),0,($F149     /$E149     ))</f>
        <v>0.77818659291907888</v>
      </c>
      <c r="H149" s="20">
        <v>4123683</v>
      </c>
      <c r="I149" s="19">
        <v>740201</v>
      </c>
      <c r="J149" s="19">
        <v>2382306</v>
      </c>
      <c r="K149" s="20">
        <v>7246190</v>
      </c>
      <c r="L149" s="20">
        <v>2243224</v>
      </c>
      <c r="M149" s="19">
        <v>4126363</v>
      </c>
      <c r="N149" s="19">
        <v>11042980</v>
      </c>
      <c r="O149" s="20">
        <v>17412567</v>
      </c>
      <c r="P149" s="20">
        <v>1094210</v>
      </c>
      <c r="Q149" s="19">
        <v>693363</v>
      </c>
      <c r="R149" s="19">
        <v>576232</v>
      </c>
      <c r="S149" s="20">
        <v>2363805</v>
      </c>
      <c r="T149" s="20">
        <v>5840937</v>
      </c>
      <c r="U149" s="19">
        <v>1947421</v>
      </c>
      <c r="V149" s="19">
        <v>11178475</v>
      </c>
      <c r="W149" s="18">
        <v>18966833</v>
      </c>
    </row>
    <row r="150" spans="1:23" ht="13" x14ac:dyDescent="0.3">
      <c r="A150" s="24" t="s">
        <v>9</v>
      </c>
      <c r="B150" s="23" t="s">
        <v>332</v>
      </c>
      <c r="C150" s="22" t="s">
        <v>331</v>
      </c>
      <c r="D150" s="20">
        <v>457358700</v>
      </c>
      <c r="E150" s="19">
        <v>510867501</v>
      </c>
      <c r="F150" s="19">
        <v>392701889</v>
      </c>
      <c r="G150" s="21">
        <f>IF(($E150     =0),0,($F150     /$E150     ))</f>
        <v>0.76869616530960339</v>
      </c>
      <c r="H150" s="20">
        <v>6836198</v>
      </c>
      <c r="I150" s="19">
        <v>33082914</v>
      </c>
      <c r="J150" s="19">
        <v>19955557</v>
      </c>
      <c r="K150" s="20">
        <v>59874669</v>
      </c>
      <c r="L150" s="20">
        <v>10694038</v>
      </c>
      <c r="M150" s="19">
        <v>28691503</v>
      </c>
      <c r="N150" s="19">
        <v>64339285</v>
      </c>
      <c r="O150" s="20">
        <v>103724826</v>
      </c>
      <c r="P150" s="20">
        <v>7571928</v>
      </c>
      <c r="Q150" s="19">
        <v>47755158</v>
      </c>
      <c r="R150" s="19">
        <v>27631628</v>
      </c>
      <c r="S150" s="20">
        <v>82958714</v>
      </c>
      <c r="T150" s="20">
        <v>13404637</v>
      </c>
      <c r="U150" s="19">
        <v>35272352</v>
      </c>
      <c r="V150" s="19">
        <v>97466691</v>
      </c>
      <c r="W150" s="18">
        <v>146143680</v>
      </c>
    </row>
    <row r="151" spans="1:23" ht="13" x14ac:dyDescent="0.3">
      <c r="A151" s="24" t="s">
        <v>9</v>
      </c>
      <c r="B151" s="23" t="s">
        <v>330</v>
      </c>
      <c r="C151" s="22" t="s">
        <v>329</v>
      </c>
      <c r="D151" s="20">
        <v>49222330</v>
      </c>
      <c r="E151" s="19">
        <v>51865690</v>
      </c>
      <c r="F151" s="19">
        <v>50882354</v>
      </c>
      <c r="G151" s="21">
        <f>IF(($E151     =0),0,($F151     /$E151     ))</f>
        <v>0.98104072268198883</v>
      </c>
      <c r="H151" s="20">
        <v>46919716</v>
      </c>
      <c r="I151" s="19">
        <v>9596661</v>
      </c>
      <c r="J151" s="19">
        <v>785277</v>
      </c>
      <c r="K151" s="20">
        <v>57301654</v>
      </c>
      <c r="L151" s="20">
        <v>6259432</v>
      </c>
      <c r="M151" s="19">
        <v>-32169789</v>
      </c>
      <c r="N151" s="19">
        <v>4403111</v>
      </c>
      <c r="O151" s="20">
        <v>-21507246</v>
      </c>
      <c r="P151" s="20">
        <v>3137928</v>
      </c>
      <c r="Q151" s="19">
        <v>4681586</v>
      </c>
      <c r="R151" s="19">
        <v>1089774</v>
      </c>
      <c r="S151" s="20">
        <v>8909288</v>
      </c>
      <c r="T151" s="20">
        <v>751926</v>
      </c>
      <c r="U151" s="19">
        <v>1356777</v>
      </c>
      <c r="V151" s="19">
        <v>4069955</v>
      </c>
      <c r="W151" s="18">
        <v>6178658</v>
      </c>
    </row>
    <row r="152" spans="1:23" ht="13" x14ac:dyDescent="0.3">
      <c r="A152" s="24" t="s">
        <v>9</v>
      </c>
      <c r="B152" s="23" t="s">
        <v>328</v>
      </c>
      <c r="C152" s="22" t="s">
        <v>327</v>
      </c>
      <c r="D152" s="20">
        <v>34949566</v>
      </c>
      <c r="E152" s="19">
        <v>34949566</v>
      </c>
      <c r="F152" s="19">
        <v>35988116</v>
      </c>
      <c r="G152" s="21">
        <f>IF(($E152     =0),0,($F152     /$E152     ))</f>
        <v>1.0297156765837951</v>
      </c>
      <c r="H152" s="20">
        <v>1509605</v>
      </c>
      <c r="I152" s="19">
        <v>2689371</v>
      </c>
      <c r="J152" s="19">
        <v>394604</v>
      </c>
      <c r="K152" s="20">
        <v>4593580</v>
      </c>
      <c r="L152" s="20">
        <v>12477542</v>
      </c>
      <c r="M152" s="19">
        <v>584480</v>
      </c>
      <c r="N152" s="19">
        <v>1418556</v>
      </c>
      <c r="O152" s="20">
        <v>14480578</v>
      </c>
      <c r="P152" s="20">
        <v>731175</v>
      </c>
      <c r="Q152" s="19">
        <v>1076738</v>
      </c>
      <c r="R152" s="19">
        <v>3387135</v>
      </c>
      <c r="S152" s="20">
        <v>5195048</v>
      </c>
      <c r="T152" s="20">
        <v>2774628</v>
      </c>
      <c r="U152" s="19">
        <v>5156861</v>
      </c>
      <c r="V152" s="19">
        <v>3787421</v>
      </c>
      <c r="W152" s="18">
        <v>11718910</v>
      </c>
    </row>
    <row r="153" spans="1:23" ht="13" x14ac:dyDescent="0.3">
      <c r="A153" s="24" t="s">
        <v>9</v>
      </c>
      <c r="B153" s="23" t="s">
        <v>326</v>
      </c>
      <c r="C153" s="22" t="s">
        <v>325</v>
      </c>
      <c r="D153" s="20">
        <v>41158784</v>
      </c>
      <c r="E153" s="19">
        <v>59805684</v>
      </c>
      <c r="F153" s="19">
        <v>45276520</v>
      </c>
      <c r="G153" s="21">
        <f>IF(($E153     =0),0,($F153     /$E153     ))</f>
        <v>0.75706048274608817</v>
      </c>
      <c r="H153" s="20">
        <v>-575363895</v>
      </c>
      <c r="I153" s="19">
        <v>579327820</v>
      </c>
      <c r="J153" s="19">
        <v>3986391</v>
      </c>
      <c r="K153" s="20">
        <v>7950316</v>
      </c>
      <c r="L153" s="20">
        <v>3668553</v>
      </c>
      <c r="M153" s="19">
        <v>5475872</v>
      </c>
      <c r="N153" s="19">
        <v>2894451</v>
      </c>
      <c r="O153" s="20">
        <v>12038876</v>
      </c>
      <c r="P153" s="20">
        <v>2023336</v>
      </c>
      <c r="Q153" s="19">
        <v>5973572</v>
      </c>
      <c r="R153" s="19">
        <v>2487566</v>
      </c>
      <c r="S153" s="20">
        <v>10484474</v>
      </c>
      <c r="T153" s="20">
        <v>3214937</v>
      </c>
      <c r="U153" s="19">
        <v>417125</v>
      </c>
      <c r="V153" s="19">
        <v>11170792</v>
      </c>
      <c r="W153" s="18">
        <v>14802854</v>
      </c>
    </row>
    <row r="154" spans="1:23" ht="13" x14ac:dyDescent="0.3">
      <c r="A154" s="24" t="s">
        <v>6</v>
      </c>
      <c r="B154" s="23" t="s">
        <v>324</v>
      </c>
      <c r="C154" s="22" t="s">
        <v>323</v>
      </c>
      <c r="D154" s="20">
        <v>413162913</v>
      </c>
      <c r="E154" s="19">
        <v>452718678</v>
      </c>
      <c r="F154" s="19">
        <v>451435024</v>
      </c>
      <c r="G154" s="21">
        <f>IF(($E154     =0),0,($F154     /$E154     ))</f>
        <v>0.99716456584987645</v>
      </c>
      <c r="H154" s="20">
        <v>21216701</v>
      </c>
      <c r="I154" s="19">
        <v>48679764</v>
      </c>
      <c r="J154" s="19">
        <v>43822447</v>
      </c>
      <c r="K154" s="20">
        <v>113718912</v>
      </c>
      <c r="L154" s="20">
        <v>50794761</v>
      </c>
      <c r="M154" s="19">
        <v>39655262</v>
      </c>
      <c r="N154" s="19">
        <v>67017602</v>
      </c>
      <c r="O154" s="20">
        <v>157467625</v>
      </c>
      <c r="P154" s="20">
        <v>7000643</v>
      </c>
      <c r="Q154" s="19">
        <v>19009776</v>
      </c>
      <c r="R154" s="19">
        <v>18629919</v>
      </c>
      <c r="S154" s="20">
        <v>44640338</v>
      </c>
      <c r="T154" s="20">
        <v>19294612</v>
      </c>
      <c r="U154" s="19">
        <v>32213158</v>
      </c>
      <c r="V154" s="19">
        <v>84100379</v>
      </c>
      <c r="W154" s="18">
        <v>135608149</v>
      </c>
    </row>
    <row r="155" spans="1:23" ht="14" x14ac:dyDescent="0.3">
      <c r="A155" s="17" t="s">
        <v>0</v>
      </c>
      <c r="B155" s="16" t="s">
        <v>322</v>
      </c>
      <c r="C155" s="15" t="s">
        <v>0</v>
      </c>
      <c r="D155" s="13">
        <f>SUM(D149:D154)</f>
        <v>1031198683</v>
      </c>
      <c r="E155" s="12">
        <f>SUM(E149:E154)</f>
        <v>1169305278</v>
      </c>
      <c r="F155" s="12">
        <f>SUM(F149:F154)</f>
        <v>1022273298</v>
      </c>
      <c r="G155" s="14">
        <f>IF(($E155     =0),0,($F155     /$E155     ))</f>
        <v>0.8742569773981641</v>
      </c>
      <c r="H155" s="13">
        <f>SUM(H149:H154)</f>
        <v>-494757992</v>
      </c>
      <c r="I155" s="12">
        <f>SUM(I149:I154)</f>
        <v>674116731</v>
      </c>
      <c r="J155" s="12">
        <f>SUM(J149:J154)</f>
        <v>71326582</v>
      </c>
      <c r="K155" s="13">
        <f>SUM(K149:K154)</f>
        <v>250685321</v>
      </c>
      <c r="L155" s="13">
        <f>SUM(L149:L154)</f>
        <v>86137550</v>
      </c>
      <c r="M155" s="12">
        <f>SUM(M149:M154)</f>
        <v>46363691</v>
      </c>
      <c r="N155" s="12">
        <f>SUM(N149:N154)</f>
        <v>151115985</v>
      </c>
      <c r="O155" s="13">
        <f>SUM(O149:O154)</f>
        <v>283617226</v>
      </c>
      <c r="P155" s="13">
        <f>SUM(P149:P154)</f>
        <v>21559220</v>
      </c>
      <c r="Q155" s="12">
        <f>SUM(Q149:Q154)</f>
        <v>79190193</v>
      </c>
      <c r="R155" s="12">
        <f>SUM(R149:R154)</f>
        <v>53802254</v>
      </c>
      <c r="S155" s="13">
        <f>SUM(S149:S154)</f>
        <v>154551667</v>
      </c>
      <c r="T155" s="13">
        <f>SUM(T149:T154)</f>
        <v>45281677</v>
      </c>
      <c r="U155" s="12">
        <f>SUM(U149:U154)</f>
        <v>76363694</v>
      </c>
      <c r="V155" s="12">
        <f>SUM(V149:V154)</f>
        <v>211773713</v>
      </c>
      <c r="W155" s="11">
        <f>SUM(W149:W154)</f>
        <v>333419084</v>
      </c>
    </row>
    <row r="156" spans="1:23" ht="13" x14ac:dyDescent="0.3">
      <c r="A156" s="24" t="s">
        <v>9</v>
      </c>
      <c r="B156" s="23" t="s">
        <v>321</v>
      </c>
      <c r="C156" s="22" t="s">
        <v>320</v>
      </c>
      <c r="D156" s="20">
        <v>130595842</v>
      </c>
      <c r="E156" s="19">
        <v>126748888</v>
      </c>
      <c r="F156" s="19">
        <v>96751654</v>
      </c>
      <c r="G156" s="21">
        <f>IF(($E156     =0),0,($F156     /$E156     ))</f>
        <v>0.76333335563464666</v>
      </c>
      <c r="H156" s="20">
        <v>1180235</v>
      </c>
      <c r="I156" s="19">
        <v>8731124</v>
      </c>
      <c r="J156" s="19">
        <v>7508917</v>
      </c>
      <c r="K156" s="20">
        <v>17420276</v>
      </c>
      <c r="L156" s="20">
        <v>7712375</v>
      </c>
      <c r="M156" s="19">
        <v>9028265</v>
      </c>
      <c r="N156" s="19">
        <v>9722530</v>
      </c>
      <c r="O156" s="20">
        <v>26463170</v>
      </c>
      <c r="P156" s="20">
        <v>535094</v>
      </c>
      <c r="Q156" s="19">
        <v>13818446</v>
      </c>
      <c r="R156" s="19">
        <v>8064394</v>
      </c>
      <c r="S156" s="20">
        <v>22417934</v>
      </c>
      <c r="T156" s="20">
        <v>10101229</v>
      </c>
      <c r="U156" s="19">
        <v>5061246</v>
      </c>
      <c r="V156" s="19">
        <v>15287799</v>
      </c>
      <c r="W156" s="18">
        <v>30450274</v>
      </c>
    </row>
    <row r="157" spans="1:23" ht="13" x14ac:dyDescent="0.3">
      <c r="A157" s="24" t="s">
        <v>9</v>
      </c>
      <c r="B157" s="23" t="s">
        <v>319</v>
      </c>
      <c r="C157" s="22" t="s">
        <v>318</v>
      </c>
      <c r="D157" s="20">
        <v>230796621</v>
      </c>
      <c r="E157" s="19">
        <v>272788675</v>
      </c>
      <c r="F157" s="19">
        <v>162989973</v>
      </c>
      <c r="G157" s="21">
        <f>IF(($E157     =0),0,($F157     /$E157     ))</f>
        <v>0.59749537989434498</v>
      </c>
      <c r="H157" s="20">
        <v>4808002</v>
      </c>
      <c r="I157" s="19">
        <v>14799214</v>
      </c>
      <c r="J157" s="19">
        <v>17943796</v>
      </c>
      <c r="K157" s="20">
        <v>37551012</v>
      </c>
      <c r="L157" s="20">
        <v>20474267</v>
      </c>
      <c r="M157" s="19">
        <v>15016323</v>
      </c>
      <c r="N157" s="19">
        <v>20188833</v>
      </c>
      <c r="O157" s="20">
        <v>55679423</v>
      </c>
      <c r="P157" s="20">
        <v>5917336</v>
      </c>
      <c r="Q157" s="19">
        <v>17850858</v>
      </c>
      <c r="R157" s="19">
        <v>8231553</v>
      </c>
      <c r="S157" s="20">
        <v>31999747</v>
      </c>
      <c r="T157" s="20">
        <v>8798570</v>
      </c>
      <c r="U157" s="19">
        <v>11899950</v>
      </c>
      <c r="V157" s="19">
        <v>17061271</v>
      </c>
      <c r="W157" s="18">
        <v>37759791</v>
      </c>
    </row>
    <row r="158" spans="1:23" ht="13" x14ac:dyDescent="0.3">
      <c r="A158" s="24" t="s">
        <v>9</v>
      </c>
      <c r="B158" s="23" t="s">
        <v>317</v>
      </c>
      <c r="C158" s="22" t="s">
        <v>316</v>
      </c>
      <c r="D158" s="20">
        <v>68805021</v>
      </c>
      <c r="E158" s="19">
        <v>64002135</v>
      </c>
      <c r="F158" s="19">
        <v>55236207</v>
      </c>
      <c r="G158" s="21">
        <f>IF(($E158     =0),0,($F158     /$E158     ))</f>
        <v>0.86303694400194619</v>
      </c>
      <c r="H158" s="20">
        <v>3676129</v>
      </c>
      <c r="I158" s="19">
        <v>-69987671</v>
      </c>
      <c r="J158" s="19">
        <v>5425639</v>
      </c>
      <c r="K158" s="20">
        <v>-60885903</v>
      </c>
      <c r="L158" s="20">
        <v>82217175</v>
      </c>
      <c r="M158" s="19">
        <v>8285865</v>
      </c>
      <c r="N158" s="19">
        <v>4584305</v>
      </c>
      <c r="O158" s="20">
        <v>95087345</v>
      </c>
      <c r="P158" s="20">
        <v>3170616</v>
      </c>
      <c r="Q158" s="19">
        <v>4242947</v>
      </c>
      <c r="R158" s="19">
        <v>3340641</v>
      </c>
      <c r="S158" s="20">
        <v>10754204</v>
      </c>
      <c r="T158" s="20">
        <v>2011850</v>
      </c>
      <c r="U158" s="19">
        <v>3696773</v>
      </c>
      <c r="V158" s="19">
        <v>4571938</v>
      </c>
      <c r="W158" s="18">
        <v>10280561</v>
      </c>
    </row>
    <row r="159" spans="1:23" ht="13" x14ac:dyDescent="0.3">
      <c r="A159" s="24" t="s">
        <v>9</v>
      </c>
      <c r="B159" s="23" t="s">
        <v>315</v>
      </c>
      <c r="C159" s="22" t="s">
        <v>314</v>
      </c>
      <c r="D159" s="20">
        <v>43417044</v>
      </c>
      <c r="E159" s="19">
        <v>50329061</v>
      </c>
      <c r="F159" s="19">
        <v>-83501005</v>
      </c>
      <c r="G159" s="21">
        <f>IF(($E159     =0),0,($F159     /$E159     ))</f>
        <v>-1.6591011900659145</v>
      </c>
      <c r="H159" s="20">
        <v>4234063</v>
      </c>
      <c r="I159" s="19">
        <v>-69055796</v>
      </c>
      <c r="J159" s="19">
        <v>3336186</v>
      </c>
      <c r="K159" s="20">
        <v>-61485547</v>
      </c>
      <c r="L159" s="20">
        <v>3017422</v>
      </c>
      <c r="M159" s="19">
        <v>12544015</v>
      </c>
      <c r="N159" s="19">
        <v>10200876</v>
      </c>
      <c r="O159" s="20">
        <v>25762313</v>
      </c>
      <c r="P159" s="20">
        <v>1243040</v>
      </c>
      <c r="Q159" s="19">
        <v>-58111505</v>
      </c>
      <c r="R159" s="19">
        <v>1752755</v>
      </c>
      <c r="S159" s="20">
        <v>-55115710</v>
      </c>
      <c r="T159" s="20">
        <v>1916669</v>
      </c>
      <c r="U159" s="19">
        <v>2313163</v>
      </c>
      <c r="V159" s="19">
        <v>3108107</v>
      </c>
      <c r="W159" s="18">
        <v>7337939</v>
      </c>
    </row>
    <row r="160" spans="1:23" ht="13" x14ac:dyDescent="0.3">
      <c r="A160" s="24" t="s">
        <v>6</v>
      </c>
      <c r="B160" s="23" t="s">
        <v>313</v>
      </c>
      <c r="C160" s="22" t="s">
        <v>312</v>
      </c>
      <c r="D160" s="20">
        <v>357452566</v>
      </c>
      <c r="E160" s="19">
        <v>352986123</v>
      </c>
      <c r="F160" s="19">
        <v>311173714</v>
      </c>
      <c r="G160" s="21">
        <f>IF(($E160     =0),0,($F160     /$E160     ))</f>
        <v>0.88154659269707325</v>
      </c>
      <c r="H160" s="20">
        <v>14051178</v>
      </c>
      <c r="I160" s="19">
        <v>12886563</v>
      </c>
      <c r="J160" s="19">
        <v>20572967</v>
      </c>
      <c r="K160" s="20">
        <v>47510708</v>
      </c>
      <c r="L160" s="20">
        <v>27718255</v>
      </c>
      <c r="M160" s="19">
        <v>33789723</v>
      </c>
      <c r="N160" s="19">
        <v>43317429</v>
      </c>
      <c r="O160" s="20">
        <v>104825407</v>
      </c>
      <c r="P160" s="20">
        <v>22957601</v>
      </c>
      <c r="Q160" s="19">
        <v>23497754</v>
      </c>
      <c r="R160" s="19">
        <v>22739180</v>
      </c>
      <c r="S160" s="20">
        <v>69194535</v>
      </c>
      <c r="T160" s="20">
        <v>29912128</v>
      </c>
      <c r="U160" s="19">
        <v>23818062</v>
      </c>
      <c r="V160" s="19">
        <v>35912874</v>
      </c>
      <c r="W160" s="18">
        <v>89643064</v>
      </c>
    </row>
    <row r="161" spans="1:23" ht="14" x14ac:dyDescent="0.3">
      <c r="A161" s="17" t="s">
        <v>0</v>
      </c>
      <c r="B161" s="16" t="s">
        <v>311</v>
      </c>
      <c r="C161" s="15" t="s">
        <v>0</v>
      </c>
      <c r="D161" s="13">
        <f>SUM(D156:D160)</f>
        <v>831067094</v>
      </c>
      <c r="E161" s="12">
        <f>SUM(E156:E160)</f>
        <v>866854882</v>
      </c>
      <c r="F161" s="12">
        <f>SUM(F156:F160)</f>
        <v>542650543</v>
      </c>
      <c r="G161" s="14">
        <f>IF(($E161     =0),0,($F161     /$E161     ))</f>
        <v>0.62599929269360677</v>
      </c>
      <c r="H161" s="13">
        <f>SUM(H156:H160)</f>
        <v>27949607</v>
      </c>
      <c r="I161" s="12">
        <f>SUM(I156:I160)</f>
        <v>-102626566</v>
      </c>
      <c r="J161" s="12">
        <f>SUM(J156:J160)</f>
        <v>54787505</v>
      </c>
      <c r="K161" s="13">
        <f>SUM(K156:K160)</f>
        <v>-19889454</v>
      </c>
      <c r="L161" s="13">
        <f>SUM(L156:L160)</f>
        <v>141139494</v>
      </c>
      <c r="M161" s="12">
        <f>SUM(M156:M160)</f>
        <v>78664191</v>
      </c>
      <c r="N161" s="12">
        <f>SUM(N156:N160)</f>
        <v>88013973</v>
      </c>
      <c r="O161" s="13">
        <f>SUM(O156:O160)</f>
        <v>307817658</v>
      </c>
      <c r="P161" s="13">
        <f>SUM(P156:P160)</f>
        <v>33823687</v>
      </c>
      <c r="Q161" s="12">
        <f>SUM(Q156:Q160)</f>
        <v>1298500</v>
      </c>
      <c r="R161" s="12">
        <f>SUM(R156:R160)</f>
        <v>44128523</v>
      </c>
      <c r="S161" s="13">
        <f>SUM(S156:S160)</f>
        <v>79250710</v>
      </c>
      <c r="T161" s="13">
        <f>SUM(T156:T160)</f>
        <v>52740446</v>
      </c>
      <c r="U161" s="12">
        <f>SUM(U156:U160)</f>
        <v>46789194</v>
      </c>
      <c r="V161" s="12">
        <f>SUM(V156:V160)</f>
        <v>75941989</v>
      </c>
      <c r="W161" s="11">
        <f>SUM(W156:W160)</f>
        <v>175471629</v>
      </c>
    </row>
    <row r="162" spans="1:23" ht="13" x14ac:dyDescent="0.3">
      <c r="A162" s="24" t="s">
        <v>9</v>
      </c>
      <c r="B162" s="23" t="s">
        <v>310</v>
      </c>
      <c r="C162" s="22" t="s">
        <v>309</v>
      </c>
      <c r="D162" s="20">
        <v>81216430</v>
      </c>
      <c r="E162" s="19">
        <v>81988626</v>
      </c>
      <c r="F162" s="19">
        <v>74647558</v>
      </c>
      <c r="G162" s="21">
        <f>IF(($E162     =0),0,($F162     /$E162     ))</f>
        <v>0.91046236096211686</v>
      </c>
      <c r="H162" s="20">
        <v>0</v>
      </c>
      <c r="I162" s="19">
        <v>4307669</v>
      </c>
      <c r="J162" s="19">
        <v>4215192</v>
      </c>
      <c r="K162" s="20">
        <v>8522861</v>
      </c>
      <c r="L162" s="20">
        <v>5260763</v>
      </c>
      <c r="M162" s="19">
        <v>9518976</v>
      </c>
      <c r="N162" s="19">
        <v>6385425</v>
      </c>
      <c r="O162" s="20">
        <v>21165164</v>
      </c>
      <c r="P162" s="20">
        <v>-3035911</v>
      </c>
      <c r="Q162" s="19">
        <v>8806655</v>
      </c>
      <c r="R162" s="19">
        <v>11715601</v>
      </c>
      <c r="S162" s="20">
        <v>17486345</v>
      </c>
      <c r="T162" s="20">
        <v>8183860</v>
      </c>
      <c r="U162" s="19">
        <v>6612994</v>
      </c>
      <c r="V162" s="19">
        <v>12676334</v>
      </c>
      <c r="W162" s="18">
        <v>27473188</v>
      </c>
    </row>
    <row r="163" spans="1:23" ht="13" x14ac:dyDescent="0.3">
      <c r="A163" s="24" t="s">
        <v>9</v>
      </c>
      <c r="B163" s="23" t="s">
        <v>308</v>
      </c>
      <c r="C163" s="22" t="s">
        <v>307</v>
      </c>
      <c r="D163" s="20">
        <v>71203362</v>
      </c>
      <c r="E163" s="19">
        <v>67271100</v>
      </c>
      <c r="F163" s="19">
        <v>53100614</v>
      </c>
      <c r="G163" s="21">
        <f>IF(($E163     =0),0,($F163     /$E163     ))</f>
        <v>0.7893525451494029</v>
      </c>
      <c r="H163" s="20">
        <v>2157323</v>
      </c>
      <c r="I163" s="19">
        <v>3517189</v>
      </c>
      <c r="J163" s="19">
        <v>7686656</v>
      </c>
      <c r="K163" s="20">
        <v>13361168</v>
      </c>
      <c r="L163" s="20">
        <v>1141157</v>
      </c>
      <c r="M163" s="19">
        <v>5085733</v>
      </c>
      <c r="N163" s="19">
        <v>10363223</v>
      </c>
      <c r="O163" s="20">
        <v>16590113</v>
      </c>
      <c r="P163" s="20">
        <v>2824273</v>
      </c>
      <c r="Q163" s="19">
        <v>5117561</v>
      </c>
      <c r="R163" s="19">
        <v>4232544</v>
      </c>
      <c r="S163" s="20">
        <v>12174378</v>
      </c>
      <c r="T163" s="20">
        <v>3293775</v>
      </c>
      <c r="U163" s="19">
        <v>4210453</v>
      </c>
      <c r="V163" s="19">
        <v>3470727</v>
      </c>
      <c r="W163" s="18">
        <v>10974955</v>
      </c>
    </row>
    <row r="164" spans="1:23" ht="13" x14ac:dyDescent="0.3">
      <c r="A164" s="24" t="s">
        <v>9</v>
      </c>
      <c r="B164" s="23" t="s">
        <v>306</v>
      </c>
      <c r="C164" s="22" t="s">
        <v>305</v>
      </c>
      <c r="D164" s="20">
        <v>99915220</v>
      </c>
      <c r="E164" s="19">
        <v>97408484</v>
      </c>
      <c r="F164" s="19">
        <v>84375654</v>
      </c>
      <c r="G164" s="21">
        <f>IF(($E164     =0),0,($F164     /$E164     ))</f>
        <v>0.86620436470400253</v>
      </c>
      <c r="H164" s="20">
        <v>9493725</v>
      </c>
      <c r="I164" s="19">
        <v>7484153</v>
      </c>
      <c r="J164" s="19">
        <v>7461536</v>
      </c>
      <c r="K164" s="20">
        <v>24439414</v>
      </c>
      <c r="L164" s="20">
        <v>12667432</v>
      </c>
      <c r="M164" s="19">
        <v>6652492</v>
      </c>
      <c r="N164" s="19">
        <v>2944688</v>
      </c>
      <c r="O164" s="20">
        <v>22264612</v>
      </c>
      <c r="P164" s="20">
        <v>5883927</v>
      </c>
      <c r="Q164" s="19">
        <v>7588939</v>
      </c>
      <c r="R164" s="19">
        <v>2219331</v>
      </c>
      <c r="S164" s="20">
        <v>15692197</v>
      </c>
      <c r="T164" s="20">
        <v>6403284</v>
      </c>
      <c r="U164" s="19">
        <v>10719767</v>
      </c>
      <c r="V164" s="19">
        <v>4856380</v>
      </c>
      <c r="W164" s="18">
        <v>21979431</v>
      </c>
    </row>
    <row r="165" spans="1:23" ht="13" x14ac:dyDescent="0.3">
      <c r="A165" s="24" t="s">
        <v>9</v>
      </c>
      <c r="B165" s="23" t="s">
        <v>304</v>
      </c>
      <c r="C165" s="22" t="s">
        <v>303</v>
      </c>
      <c r="D165" s="20">
        <v>62832633</v>
      </c>
      <c r="E165" s="19">
        <v>64591722</v>
      </c>
      <c r="F165" s="19">
        <v>54114111</v>
      </c>
      <c r="G165" s="21">
        <f>IF(($E165     =0),0,($F165     /$E165     ))</f>
        <v>0.83778709290332898</v>
      </c>
      <c r="H165" s="20">
        <v>322099</v>
      </c>
      <c r="I165" s="19">
        <v>2881271</v>
      </c>
      <c r="J165" s="19">
        <v>2450230</v>
      </c>
      <c r="K165" s="20">
        <v>5653600</v>
      </c>
      <c r="L165" s="20">
        <v>5940339</v>
      </c>
      <c r="M165" s="19">
        <v>6295382</v>
      </c>
      <c r="N165" s="19">
        <v>4971091</v>
      </c>
      <c r="O165" s="20">
        <v>17206812</v>
      </c>
      <c r="P165" s="20">
        <v>2205468</v>
      </c>
      <c r="Q165" s="19">
        <v>3568051</v>
      </c>
      <c r="R165" s="19">
        <v>4167205</v>
      </c>
      <c r="S165" s="20">
        <v>9940724</v>
      </c>
      <c r="T165" s="20">
        <v>4702754</v>
      </c>
      <c r="U165" s="19">
        <v>7311700</v>
      </c>
      <c r="V165" s="19">
        <v>9298521</v>
      </c>
      <c r="W165" s="18">
        <v>21312975</v>
      </c>
    </row>
    <row r="166" spans="1:23" ht="13" x14ac:dyDescent="0.3">
      <c r="A166" s="24" t="s">
        <v>6</v>
      </c>
      <c r="B166" s="23" t="s">
        <v>302</v>
      </c>
      <c r="C166" s="22" t="s">
        <v>301</v>
      </c>
      <c r="D166" s="20">
        <v>302059735</v>
      </c>
      <c r="E166" s="19">
        <v>331597210</v>
      </c>
      <c r="F166" s="19">
        <v>311419605</v>
      </c>
      <c r="G166" s="21">
        <f>IF(($E166     =0),0,($F166     /$E166     ))</f>
        <v>0.93915025702417698</v>
      </c>
      <c r="H166" s="20">
        <v>23115505</v>
      </c>
      <c r="I166" s="19">
        <v>13390981</v>
      </c>
      <c r="J166" s="19">
        <v>18579236</v>
      </c>
      <c r="K166" s="20">
        <v>55085722</v>
      </c>
      <c r="L166" s="20">
        <v>32236066</v>
      </c>
      <c r="M166" s="19">
        <v>30902906</v>
      </c>
      <c r="N166" s="19">
        <v>35730321</v>
      </c>
      <c r="O166" s="20">
        <v>98869293</v>
      </c>
      <c r="P166" s="20">
        <v>2058774</v>
      </c>
      <c r="Q166" s="19">
        <v>21372492</v>
      </c>
      <c r="R166" s="19">
        <v>23153229</v>
      </c>
      <c r="S166" s="20">
        <v>46584495</v>
      </c>
      <c r="T166" s="20">
        <v>22212364</v>
      </c>
      <c r="U166" s="19">
        <v>35905028</v>
      </c>
      <c r="V166" s="19">
        <v>52762703</v>
      </c>
      <c r="W166" s="18">
        <v>110880095</v>
      </c>
    </row>
    <row r="167" spans="1:23" ht="14" x14ac:dyDescent="0.3">
      <c r="A167" s="17" t="s">
        <v>0</v>
      </c>
      <c r="B167" s="16" t="s">
        <v>300</v>
      </c>
      <c r="C167" s="15" t="s">
        <v>0</v>
      </c>
      <c r="D167" s="13">
        <f>SUM(D162:D166)</f>
        <v>617227380</v>
      </c>
      <c r="E167" s="12">
        <f>SUM(E162:E166)</f>
        <v>642857142</v>
      </c>
      <c r="F167" s="12">
        <f>SUM(F162:F166)</f>
        <v>577657542</v>
      </c>
      <c r="G167" s="14">
        <f>IF(($E167     =0),0,($F167     /$E167     ))</f>
        <v>0.89857839986477117</v>
      </c>
      <c r="H167" s="13">
        <f>SUM(H162:H166)</f>
        <v>35088652</v>
      </c>
      <c r="I167" s="12">
        <f>SUM(I162:I166)</f>
        <v>31581263</v>
      </c>
      <c r="J167" s="12">
        <f>SUM(J162:J166)</f>
        <v>40392850</v>
      </c>
      <c r="K167" s="13">
        <f>SUM(K162:K166)</f>
        <v>107062765</v>
      </c>
      <c r="L167" s="13">
        <f>SUM(L162:L166)</f>
        <v>57245757</v>
      </c>
      <c r="M167" s="12">
        <f>SUM(M162:M166)</f>
        <v>58455489</v>
      </c>
      <c r="N167" s="12">
        <f>SUM(N162:N166)</f>
        <v>60394748</v>
      </c>
      <c r="O167" s="13">
        <f>SUM(O162:O166)</f>
        <v>176095994</v>
      </c>
      <c r="P167" s="13">
        <f>SUM(P162:P166)</f>
        <v>9936531</v>
      </c>
      <c r="Q167" s="12">
        <f>SUM(Q162:Q166)</f>
        <v>46453698</v>
      </c>
      <c r="R167" s="12">
        <f>SUM(R162:R166)</f>
        <v>45487910</v>
      </c>
      <c r="S167" s="13">
        <f>SUM(S162:S166)</f>
        <v>101878139</v>
      </c>
      <c r="T167" s="13">
        <f>SUM(T162:T166)</f>
        <v>44796037</v>
      </c>
      <c r="U167" s="12">
        <f>SUM(U162:U166)</f>
        <v>64759942</v>
      </c>
      <c r="V167" s="12">
        <f>SUM(V162:V166)</f>
        <v>83064665</v>
      </c>
      <c r="W167" s="11">
        <f>SUM(W162:W166)</f>
        <v>192620644</v>
      </c>
    </row>
    <row r="168" spans="1:23" ht="14" x14ac:dyDescent="0.3">
      <c r="A168" s="17" t="s">
        <v>0</v>
      </c>
      <c r="B168" s="16" t="s">
        <v>299</v>
      </c>
      <c r="C168" s="15" t="s">
        <v>0</v>
      </c>
      <c r="D168" s="13">
        <f>SUM(D103,D105:D109,D111:D118,D120:D123,D125:D129,D131:D134,D136:D141,D143:D147,D149:D154,D156:D160,D162:D166)</f>
        <v>14462698733</v>
      </c>
      <c r="E168" s="12">
        <f>SUM(E103,E105:E109,E111:E118,E120:E123,E125:E129,E131:E134,E136:E141,E143:E147,E149:E154,E156:E160,E162:E166)</f>
        <v>15483074216</v>
      </c>
      <c r="F168" s="12">
        <f>SUM(F103,F105:F109,F111:F118,F120:F123,F125:F129,F131:F134,F136:F141,F143:F147,F149:F154,F156:F160,F162:F166)</f>
        <v>11744306576</v>
      </c>
      <c r="G168" s="14">
        <f>IF(($E168     =0),0,($F168     /$E168     ))</f>
        <v>0.75852549772470845</v>
      </c>
      <c r="H168" s="13">
        <f>SUM(H103,H105:H109,H111:H118,H120:H123,H125:H129,H131:H134,H136:H141,H143:H147,H149:H154,H156:H160,H162:H166)</f>
        <v>-595571414</v>
      </c>
      <c r="I168" s="12">
        <f>SUM(I103,I105:I109,I111:I118,I120:I123,I125:I129,I131:I134,I136:I141,I143:I147,I149:I154,I156:I160,I162:I166)</f>
        <v>-2148850281</v>
      </c>
      <c r="J168" s="12">
        <f>SUM(J103,J105:J109,J111:J118,J120:J123,J125:J129,J131:J134,J136:J141,J143:J147,J149:J154,J156:J160,J162:J166)</f>
        <v>1049756797</v>
      </c>
      <c r="K168" s="13">
        <f>SUM(K103,K105:K109,K111:K118,K120:K123,K125:K129,K131:K134,K136:K141,K143:K147,K149:K154,K156:K160,K162:K166)</f>
        <v>-1694664898</v>
      </c>
      <c r="L168" s="13">
        <f>SUM(L103,L105:L109,L111:L118,L120:L123,L125:L129,L131:L134,L136:L141,L143:L147,L149:L154,L156:L160,L162:L166)</f>
        <v>4493301827</v>
      </c>
      <c r="M168" s="12">
        <f>SUM(M103,M105:M109,M111:M118,M120:M123,M125:M129,M131:M134,M136:M141,M143:M147,M149:M154,M156:M160,M162:M166)</f>
        <v>1077550619</v>
      </c>
      <c r="N168" s="12">
        <f>SUM(N103,N105:N109,N111:N118,N120:N123,N125:N129,N131:N134,N136:N141,N143:N147,N149:N154,N156:N160,N162:N166)</f>
        <v>852154888</v>
      </c>
      <c r="O168" s="13">
        <f>SUM(O103,O105:O109,O111:O118,O120:O123,O125:O129,O131:O134,O136:O141,O143:O147,O149:O154,O156:O160,O162:O166)</f>
        <v>6423007334</v>
      </c>
      <c r="P168" s="13">
        <f>SUM(P103,P105:P109,P111:P118,P120:P123,P125:P129,P131:P134,P136:P141,P143:P147,P149:P154,P156:P160,P162:P166)</f>
        <v>723375864</v>
      </c>
      <c r="Q168" s="12">
        <f>SUM(Q103,Q105:Q109,Q111:Q118,Q120:Q123,Q125:Q129,Q131:Q134,Q136:Q141,Q143:Q147,Q149:Q154,Q156:Q160,Q162:Q166)</f>
        <v>752719237</v>
      </c>
      <c r="R168" s="12">
        <f>SUM(R103,R105:R109,R111:R118,R120:R123,R125:R129,R131:R134,R136:R141,R143:R147,R149:R154,R156:R160,R162:R166)</f>
        <v>1191133115</v>
      </c>
      <c r="S168" s="13">
        <f>SUM(S103,S105:S109,S111:S118,S120:S123,S125:S129,S131:S134,S136:S141,S143:S147,S149:S154,S156:S160,S162:S166)</f>
        <v>2667228216</v>
      </c>
      <c r="T168" s="13">
        <f>SUM(T103,T105:T109,T111:T118,T120:T123,T125:T129,T131:T134,T136:T141,T143:T147,T149:T154,T156:T160,T162:T166)</f>
        <v>763607523</v>
      </c>
      <c r="U168" s="12">
        <f>SUM(U103,U105:U109,U111:U118,U120:U123,U125:U129,U131:U134,U136:U141,U143:U147,U149:U154,U156:U160,U162:U166)</f>
        <v>644123774</v>
      </c>
      <c r="V168" s="12">
        <f>SUM(V103,V105:V109,V111:V118,V120:V123,V125:V129,V131:V134,V136:V141,V143:V147,V149:V154,V156:V160,V162:V166)</f>
        <v>2941004627</v>
      </c>
      <c r="W168" s="11">
        <f>SUM(W103,W105:W109,W111:W118,W120:W123,W125:W129,W131:W134,W136:W141,W143:W147,W149:W154,W156:W160,W162:W166)</f>
        <v>4348735924</v>
      </c>
    </row>
    <row r="169" spans="1:23" ht="14.5" customHeight="1" x14ac:dyDescent="0.3">
      <c r="A169" s="29"/>
      <c r="B169" s="27" t="s">
        <v>73</v>
      </c>
      <c r="D169" s="26"/>
      <c r="E169" s="1"/>
      <c r="F169" s="1"/>
      <c r="G169" s="2"/>
      <c r="H169" s="26"/>
      <c r="I169" s="1"/>
      <c r="J169" s="1"/>
      <c r="K169" s="26"/>
      <c r="L169" s="26"/>
      <c r="M169" s="1"/>
      <c r="N169" s="1"/>
      <c r="O169" s="26"/>
      <c r="P169" s="26"/>
      <c r="Q169" s="1"/>
      <c r="R169" s="1"/>
      <c r="S169" s="26"/>
      <c r="T169" s="26"/>
      <c r="U169" s="1"/>
      <c r="V169" s="1"/>
      <c r="W169" s="25"/>
    </row>
    <row r="170" spans="1:23" ht="14.5" customHeight="1" x14ac:dyDescent="0.3">
      <c r="A170" s="28" t="s">
        <v>0</v>
      </c>
      <c r="B170" s="27" t="s">
        <v>298</v>
      </c>
      <c r="D170" s="26"/>
      <c r="E170" s="1"/>
      <c r="F170" s="1"/>
      <c r="G170" s="2"/>
      <c r="H170" s="26"/>
      <c r="I170" s="1"/>
      <c r="J170" s="1"/>
      <c r="K170" s="26"/>
      <c r="L170" s="26"/>
      <c r="M170" s="1"/>
      <c r="N170" s="1"/>
      <c r="O170" s="26"/>
      <c r="P170" s="26"/>
      <c r="Q170" s="1"/>
      <c r="R170" s="1"/>
      <c r="S170" s="26"/>
      <c r="T170" s="26"/>
      <c r="U170" s="1"/>
      <c r="V170" s="1"/>
      <c r="W170" s="25"/>
    </row>
    <row r="171" spans="1:23" ht="13" x14ac:dyDescent="0.3">
      <c r="A171" s="24" t="s">
        <v>9</v>
      </c>
      <c r="B171" s="23" t="s">
        <v>297</v>
      </c>
      <c r="C171" s="22" t="s">
        <v>296</v>
      </c>
      <c r="D171" s="20">
        <v>136280699</v>
      </c>
      <c r="E171" s="19">
        <v>142392637</v>
      </c>
      <c r="F171" s="19">
        <v>906228862</v>
      </c>
      <c r="G171" s="21">
        <f>IF(($E171     =0),0,($F171     /$E171     ))</f>
        <v>6.3642958027387326</v>
      </c>
      <c r="H171" s="20">
        <v>0</v>
      </c>
      <c r="I171" s="19">
        <v>13966742</v>
      </c>
      <c r="J171" s="19">
        <v>19084190</v>
      </c>
      <c r="K171" s="20">
        <v>33050932</v>
      </c>
      <c r="L171" s="20">
        <v>13964415</v>
      </c>
      <c r="M171" s="19">
        <v>4294438</v>
      </c>
      <c r="N171" s="19">
        <v>805596296</v>
      </c>
      <c r="O171" s="20">
        <v>823855149</v>
      </c>
      <c r="P171" s="20">
        <v>1998601</v>
      </c>
      <c r="Q171" s="19">
        <v>11719959</v>
      </c>
      <c r="R171" s="19">
        <v>8860662</v>
      </c>
      <c r="S171" s="20">
        <v>22579222</v>
      </c>
      <c r="T171" s="20">
        <v>5228627</v>
      </c>
      <c r="U171" s="19">
        <v>8586590</v>
      </c>
      <c r="V171" s="19">
        <v>12928342</v>
      </c>
      <c r="W171" s="18">
        <v>26743559</v>
      </c>
    </row>
    <row r="172" spans="1:23" ht="13" x14ac:dyDescent="0.3">
      <c r="A172" s="24" t="s">
        <v>9</v>
      </c>
      <c r="B172" s="23" t="s">
        <v>295</v>
      </c>
      <c r="C172" s="22" t="s">
        <v>294</v>
      </c>
      <c r="D172" s="20">
        <v>105895752</v>
      </c>
      <c r="E172" s="19">
        <v>170673257</v>
      </c>
      <c r="F172" s="19">
        <v>132917982</v>
      </c>
      <c r="G172" s="21">
        <f>IF(($E172     =0),0,($F172     /$E172     ))</f>
        <v>0.77878622776853668</v>
      </c>
      <c r="H172" s="20">
        <v>11612754</v>
      </c>
      <c r="I172" s="19">
        <v>4740621</v>
      </c>
      <c r="J172" s="19">
        <v>9238279</v>
      </c>
      <c r="K172" s="20">
        <v>25591654</v>
      </c>
      <c r="L172" s="20">
        <v>12713503</v>
      </c>
      <c r="M172" s="19">
        <v>10997826</v>
      </c>
      <c r="N172" s="19">
        <v>19094275</v>
      </c>
      <c r="O172" s="20">
        <v>42805604</v>
      </c>
      <c r="P172" s="20">
        <v>525496</v>
      </c>
      <c r="Q172" s="19">
        <v>3786488</v>
      </c>
      <c r="R172" s="19">
        <v>15539474</v>
      </c>
      <c r="S172" s="20">
        <v>19851458</v>
      </c>
      <c r="T172" s="20">
        <v>7350552</v>
      </c>
      <c r="U172" s="19">
        <v>8500944</v>
      </c>
      <c r="V172" s="19">
        <v>28817770</v>
      </c>
      <c r="W172" s="18">
        <v>44669266</v>
      </c>
    </row>
    <row r="173" spans="1:23" ht="13" x14ac:dyDescent="0.3">
      <c r="A173" s="24" t="s">
        <v>9</v>
      </c>
      <c r="B173" s="23" t="s">
        <v>293</v>
      </c>
      <c r="C173" s="22" t="s">
        <v>292</v>
      </c>
      <c r="D173" s="20">
        <v>272642599</v>
      </c>
      <c r="E173" s="19">
        <v>364152898</v>
      </c>
      <c r="F173" s="19">
        <v>228748692</v>
      </c>
      <c r="G173" s="21">
        <f>IF(($E173     =0),0,($F173     /$E173     ))</f>
        <v>0.62816661148746367</v>
      </c>
      <c r="H173" s="20">
        <v>1769141</v>
      </c>
      <c r="I173" s="19">
        <v>15188668</v>
      </c>
      <c r="J173" s="19">
        <v>10529585</v>
      </c>
      <c r="K173" s="20">
        <v>27487394</v>
      </c>
      <c r="L173" s="20">
        <v>17901411</v>
      </c>
      <c r="M173" s="19">
        <v>5944136</v>
      </c>
      <c r="N173" s="19">
        <v>33707099</v>
      </c>
      <c r="O173" s="20">
        <v>57552646</v>
      </c>
      <c r="P173" s="20">
        <v>4346467</v>
      </c>
      <c r="Q173" s="19">
        <v>6656418</v>
      </c>
      <c r="R173" s="19">
        <v>18091103</v>
      </c>
      <c r="S173" s="20">
        <v>29093988</v>
      </c>
      <c r="T173" s="20">
        <v>40209926</v>
      </c>
      <c r="U173" s="19">
        <v>20341987</v>
      </c>
      <c r="V173" s="19">
        <v>54062751</v>
      </c>
      <c r="W173" s="18">
        <v>114614664</v>
      </c>
    </row>
    <row r="174" spans="1:23" ht="13" x14ac:dyDescent="0.3">
      <c r="A174" s="24" t="s">
        <v>9</v>
      </c>
      <c r="B174" s="23" t="s">
        <v>291</v>
      </c>
      <c r="C174" s="22" t="s">
        <v>290</v>
      </c>
      <c r="D174" s="20">
        <v>59318913</v>
      </c>
      <c r="E174" s="19">
        <v>76688229</v>
      </c>
      <c r="F174" s="19">
        <v>40242328</v>
      </c>
      <c r="G174" s="21">
        <f>IF(($E174     =0),0,($F174     /$E174     ))</f>
        <v>0.52475234497852341</v>
      </c>
      <c r="H174" s="20">
        <v>9644665</v>
      </c>
      <c r="I174" s="19">
        <v>16000</v>
      </c>
      <c r="J174" s="19">
        <v>511690</v>
      </c>
      <c r="K174" s="20">
        <v>10172355</v>
      </c>
      <c r="L174" s="20">
        <v>4190829</v>
      </c>
      <c r="M174" s="19">
        <v>0</v>
      </c>
      <c r="N174" s="19">
        <v>12315399</v>
      </c>
      <c r="O174" s="20">
        <v>16506228</v>
      </c>
      <c r="P174" s="20">
        <v>23850</v>
      </c>
      <c r="Q174" s="19">
        <v>3789661</v>
      </c>
      <c r="R174" s="19">
        <v>3963358</v>
      </c>
      <c r="S174" s="20">
        <v>7776869</v>
      </c>
      <c r="T174" s="20">
        <v>38258</v>
      </c>
      <c r="U174" s="19">
        <v>1941148</v>
      </c>
      <c r="V174" s="19">
        <v>3807470</v>
      </c>
      <c r="W174" s="18">
        <v>5786876</v>
      </c>
    </row>
    <row r="175" spans="1:23" ht="13" x14ac:dyDescent="0.3">
      <c r="A175" s="24" t="s">
        <v>9</v>
      </c>
      <c r="B175" s="23" t="s">
        <v>289</v>
      </c>
      <c r="C175" s="22" t="s">
        <v>288</v>
      </c>
      <c r="D175" s="20">
        <v>194005580</v>
      </c>
      <c r="E175" s="19">
        <v>174228678</v>
      </c>
      <c r="F175" s="19">
        <v>141849678</v>
      </c>
      <c r="G175" s="21">
        <f>IF(($E175     =0),0,($F175     /$E175     ))</f>
        <v>0.81415803430477729</v>
      </c>
      <c r="H175" s="20">
        <v>31661902</v>
      </c>
      <c r="I175" s="19">
        <v>18250076</v>
      </c>
      <c r="J175" s="19">
        <v>35181681</v>
      </c>
      <c r="K175" s="20">
        <v>85093659</v>
      </c>
      <c r="L175" s="20">
        <v>12975345</v>
      </c>
      <c r="M175" s="19">
        <v>5633898</v>
      </c>
      <c r="N175" s="19">
        <v>42990824</v>
      </c>
      <c r="O175" s="20">
        <v>61600067</v>
      </c>
      <c r="P175" s="20">
        <v>2985733</v>
      </c>
      <c r="Q175" s="19">
        <v>9340874</v>
      </c>
      <c r="R175" s="19">
        <v>-43229182</v>
      </c>
      <c r="S175" s="20">
        <v>-30902575</v>
      </c>
      <c r="T175" s="20">
        <v>7496113</v>
      </c>
      <c r="U175" s="19">
        <v>5698794</v>
      </c>
      <c r="V175" s="19">
        <v>12863620</v>
      </c>
      <c r="W175" s="18">
        <v>26058527</v>
      </c>
    </row>
    <row r="176" spans="1:23" ht="13" x14ac:dyDescent="0.3">
      <c r="A176" s="24" t="s">
        <v>6</v>
      </c>
      <c r="B176" s="23" t="s">
        <v>287</v>
      </c>
      <c r="C176" s="22" t="s">
        <v>286</v>
      </c>
      <c r="D176" s="20">
        <v>644467188</v>
      </c>
      <c r="E176" s="19">
        <v>628327419</v>
      </c>
      <c r="F176" s="19">
        <v>353864402</v>
      </c>
      <c r="G176" s="21">
        <f>IF(($E176     =0),0,($F176     /$E176     ))</f>
        <v>0.56318472073554382</v>
      </c>
      <c r="H176" s="20">
        <v>5155488</v>
      </c>
      <c r="I176" s="19">
        <v>28175882</v>
      </c>
      <c r="J176" s="19">
        <v>28157428</v>
      </c>
      <c r="K176" s="20">
        <v>61488798</v>
      </c>
      <c r="L176" s="20">
        <v>43631045</v>
      </c>
      <c r="M176" s="19">
        <v>66387115</v>
      </c>
      <c r="N176" s="19">
        <v>118047616</v>
      </c>
      <c r="O176" s="20">
        <v>228065776</v>
      </c>
      <c r="P176" s="20">
        <v>6429656</v>
      </c>
      <c r="Q176" s="19">
        <v>5191516</v>
      </c>
      <c r="R176" s="19">
        <v>68167327</v>
      </c>
      <c r="S176" s="20">
        <v>79788499</v>
      </c>
      <c r="T176" s="20">
        <v>13554718</v>
      </c>
      <c r="U176" s="19">
        <v>15383053</v>
      </c>
      <c r="V176" s="19">
        <v>-44416442</v>
      </c>
      <c r="W176" s="18">
        <v>-15478671</v>
      </c>
    </row>
    <row r="177" spans="1:23" ht="14" x14ac:dyDescent="0.3">
      <c r="A177" s="17" t="s">
        <v>0</v>
      </c>
      <c r="B177" s="16" t="s">
        <v>285</v>
      </c>
      <c r="C177" s="15" t="s">
        <v>0</v>
      </c>
      <c r="D177" s="13">
        <f>SUM(D171:D176)</f>
        <v>1412610731</v>
      </c>
      <c r="E177" s="12">
        <f>SUM(E171:E176)</f>
        <v>1556463118</v>
      </c>
      <c r="F177" s="12">
        <f>SUM(F171:F176)</f>
        <v>1803851944</v>
      </c>
      <c r="G177" s="14">
        <f>IF(($E177     =0),0,($F177     /$E177     ))</f>
        <v>1.1589429413000714</v>
      </c>
      <c r="H177" s="13">
        <f>SUM(H171:H176)</f>
        <v>59843950</v>
      </c>
      <c r="I177" s="12">
        <f>SUM(I171:I176)</f>
        <v>80337989</v>
      </c>
      <c r="J177" s="12">
        <f>SUM(J171:J176)</f>
        <v>102702853</v>
      </c>
      <c r="K177" s="13">
        <f>SUM(K171:K176)</f>
        <v>242884792</v>
      </c>
      <c r="L177" s="13">
        <f>SUM(L171:L176)</f>
        <v>105376548</v>
      </c>
      <c r="M177" s="12">
        <f>SUM(M171:M176)</f>
        <v>93257413</v>
      </c>
      <c r="N177" s="12">
        <f>SUM(N171:N176)</f>
        <v>1031751509</v>
      </c>
      <c r="O177" s="13">
        <f>SUM(O171:O176)</f>
        <v>1230385470</v>
      </c>
      <c r="P177" s="13">
        <f>SUM(P171:P176)</f>
        <v>16309803</v>
      </c>
      <c r="Q177" s="12">
        <f>SUM(Q171:Q176)</f>
        <v>40484916</v>
      </c>
      <c r="R177" s="12">
        <f>SUM(R171:R176)</f>
        <v>71392742</v>
      </c>
      <c r="S177" s="13">
        <f>SUM(S171:S176)</f>
        <v>128187461</v>
      </c>
      <c r="T177" s="13">
        <f>SUM(T171:T176)</f>
        <v>73878194</v>
      </c>
      <c r="U177" s="12">
        <f>SUM(U171:U176)</f>
        <v>60452516</v>
      </c>
      <c r="V177" s="12">
        <f>SUM(V171:V176)</f>
        <v>68063511</v>
      </c>
      <c r="W177" s="11">
        <f>SUM(W171:W176)</f>
        <v>202394221</v>
      </c>
    </row>
    <row r="178" spans="1:23" ht="13" x14ac:dyDescent="0.3">
      <c r="A178" s="24" t="s">
        <v>9</v>
      </c>
      <c r="B178" s="23" t="s">
        <v>284</v>
      </c>
      <c r="C178" s="22" t="s">
        <v>283</v>
      </c>
      <c r="D178" s="20">
        <v>132681500</v>
      </c>
      <c r="E178" s="19">
        <v>168632096</v>
      </c>
      <c r="F178" s="19">
        <v>74532673</v>
      </c>
      <c r="G178" s="21">
        <f>IF(($E178     =0),0,($F178     /$E178     ))</f>
        <v>0.44198390916044833</v>
      </c>
      <c r="H178" s="20">
        <v>11451017</v>
      </c>
      <c r="I178" s="19">
        <v>2002792</v>
      </c>
      <c r="J178" s="19">
        <v>5869499</v>
      </c>
      <c r="K178" s="20">
        <v>19323308</v>
      </c>
      <c r="L178" s="20">
        <v>1964362</v>
      </c>
      <c r="M178" s="19">
        <v>5416112</v>
      </c>
      <c r="N178" s="19">
        <v>5620279</v>
      </c>
      <c r="O178" s="20">
        <v>13000753</v>
      </c>
      <c r="P178" s="20">
        <v>2146413</v>
      </c>
      <c r="Q178" s="19">
        <v>8983218</v>
      </c>
      <c r="R178" s="19">
        <v>6066969</v>
      </c>
      <c r="S178" s="20">
        <v>17196600</v>
      </c>
      <c r="T178" s="20">
        <v>7349260</v>
      </c>
      <c r="U178" s="19">
        <v>5441179</v>
      </c>
      <c r="V178" s="19">
        <v>12221573</v>
      </c>
      <c r="W178" s="18">
        <v>25012012</v>
      </c>
    </row>
    <row r="179" spans="1:23" ht="13" x14ac:dyDescent="0.3">
      <c r="A179" s="24" t="s">
        <v>9</v>
      </c>
      <c r="B179" s="23" t="s">
        <v>282</v>
      </c>
      <c r="C179" s="22" t="s">
        <v>281</v>
      </c>
      <c r="D179" s="20">
        <v>184337128</v>
      </c>
      <c r="E179" s="19">
        <v>208324127</v>
      </c>
      <c r="F179" s="19">
        <v>162986905</v>
      </c>
      <c r="G179" s="21">
        <f>IF(($E179     =0),0,($F179     /$E179     ))</f>
        <v>0.78237171731913702</v>
      </c>
      <c r="H179" s="20">
        <v>17651433</v>
      </c>
      <c r="I179" s="19">
        <v>13894144</v>
      </c>
      <c r="J179" s="19">
        <v>12063259</v>
      </c>
      <c r="K179" s="20">
        <v>43608836</v>
      </c>
      <c r="L179" s="20">
        <v>14559886</v>
      </c>
      <c r="M179" s="19">
        <v>15553876</v>
      </c>
      <c r="N179" s="19">
        <v>15520006</v>
      </c>
      <c r="O179" s="20">
        <v>45633768</v>
      </c>
      <c r="P179" s="20">
        <v>11046241</v>
      </c>
      <c r="Q179" s="19">
        <v>6136445</v>
      </c>
      <c r="R179" s="19">
        <v>5304184</v>
      </c>
      <c r="S179" s="20">
        <v>22486870</v>
      </c>
      <c r="T179" s="20">
        <v>25419940</v>
      </c>
      <c r="U179" s="19">
        <v>14111655</v>
      </c>
      <c r="V179" s="19">
        <v>11725836</v>
      </c>
      <c r="W179" s="18">
        <v>51257431</v>
      </c>
    </row>
    <row r="180" spans="1:23" ht="13" x14ac:dyDescent="0.3">
      <c r="A180" s="24" t="s">
        <v>9</v>
      </c>
      <c r="B180" s="23" t="s">
        <v>280</v>
      </c>
      <c r="C180" s="22" t="s">
        <v>279</v>
      </c>
      <c r="D180" s="20">
        <v>272154816</v>
      </c>
      <c r="E180" s="19">
        <v>271545461</v>
      </c>
      <c r="F180" s="19">
        <v>189090456</v>
      </c>
      <c r="G180" s="21">
        <f>IF(($E180     =0),0,($F180     /$E180     ))</f>
        <v>0.69634916858359863</v>
      </c>
      <c r="H180" s="20">
        <v>31203133</v>
      </c>
      <c r="I180" s="19">
        <v>11462952</v>
      </c>
      <c r="J180" s="19">
        <v>23200204</v>
      </c>
      <c r="K180" s="20">
        <v>65866289</v>
      </c>
      <c r="L180" s="20">
        <v>10548379</v>
      </c>
      <c r="M180" s="19">
        <v>15888232</v>
      </c>
      <c r="N180" s="19">
        <v>31375799</v>
      </c>
      <c r="O180" s="20">
        <v>57812410</v>
      </c>
      <c r="P180" s="20">
        <v>6604097</v>
      </c>
      <c r="Q180" s="19">
        <v>7483270</v>
      </c>
      <c r="R180" s="19">
        <v>14891824</v>
      </c>
      <c r="S180" s="20">
        <v>28979191</v>
      </c>
      <c r="T180" s="20">
        <v>13802154</v>
      </c>
      <c r="U180" s="19">
        <v>14004707</v>
      </c>
      <c r="V180" s="19">
        <v>8625705</v>
      </c>
      <c r="W180" s="18">
        <v>36432566</v>
      </c>
    </row>
    <row r="181" spans="1:23" ht="13" x14ac:dyDescent="0.3">
      <c r="A181" s="24" t="s">
        <v>9</v>
      </c>
      <c r="B181" s="23" t="s">
        <v>278</v>
      </c>
      <c r="C181" s="22" t="s">
        <v>277</v>
      </c>
      <c r="D181" s="20">
        <v>223119000</v>
      </c>
      <c r="E181" s="19">
        <v>235574359</v>
      </c>
      <c r="F181" s="19">
        <v>218547584</v>
      </c>
      <c r="G181" s="21">
        <f>IF(($E181     =0),0,($F181     /$E181     ))</f>
        <v>0.9277222908627335</v>
      </c>
      <c r="H181" s="20">
        <v>17056693</v>
      </c>
      <c r="I181" s="19">
        <v>22612145</v>
      </c>
      <c r="J181" s="19">
        <v>26588380</v>
      </c>
      <c r="K181" s="20">
        <v>66257218</v>
      </c>
      <c r="L181" s="20">
        <v>22553273</v>
      </c>
      <c r="M181" s="19">
        <v>18593386</v>
      </c>
      <c r="N181" s="19">
        <v>35621490</v>
      </c>
      <c r="O181" s="20">
        <v>76768149</v>
      </c>
      <c r="P181" s="20">
        <v>178001</v>
      </c>
      <c r="Q181" s="19">
        <v>2861826</v>
      </c>
      <c r="R181" s="19">
        <v>33160806</v>
      </c>
      <c r="S181" s="20">
        <v>36200633</v>
      </c>
      <c r="T181" s="20">
        <v>10210495</v>
      </c>
      <c r="U181" s="19">
        <v>1015444</v>
      </c>
      <c r="V181" s="19">
        <v>28095645</v>
      </c>
      <c r="W181" s="18">
        <v>39321584</v>
      </c>
    </row>
    <row r="182" spans="1:23" ht="13" x14ac:dyDescent="0.3">
      <c r="A182" s="24" t="s">
        <v>6</v>
      </c>
      <c r="B182" s="23" t="s">
        <v>276</v>
      </c>
      <c r="C182" s="22" t="s">
        <v>275</v>
      </c>
      <c r="D182" s="20">
        <v>786704023</v>
      </c>
      <c r="E182" s="19">
        <v>826944141</v>
      </c>
      <c r="F182" s="19">
        <v>733577284</v>
      </c>
      <c r="G182" s="21">
        <f>IF(($E182     =0),0,($F182     /$E182     ))</f>
        <v>0.88709411873080801</v>
      </c>
      <c r="H182" s="20">
        <v>70998337</v>
      </c>
      <c r="I182" s="19">
        <v>89765824</v>
      </c>
      <c r="J182" s="19">
        <v>50942808</v>
      </c>
      <c r="K182" s="20">
        <v>211706969</v>
      </c>
      <c r="L182" s="20">
        <v>41956734</v>
      </c>
      <c r="M182" s="19">
        <v>73736857</v>
      </c>
      <c r="N182" s="19">
        <v>54727280</v>
      </c>
      <c r="O182" s="20">
        <v>170420871</v>
      </c>
      <c r="P182" s="20">
        <v>46177275</v>
      </c>
      <c r="Q182" s="19">
        <v>69517908</v>
      </c>
      <c r="R182" s="19">
        <v>84206505</v>
      </c>
      <c r="S182" s="20">
        <v>199901688</v>
      </c>
      <c r="T182" s="20">
        <v>59441936</v>
      </c>
      <c r="U182" s="19">
        <v>29910394</v>
      </c>
      <c r="V182" s="19">
        <v>62195426</v>
      </c>
      <c r="W182" s="18">
        <v>151547756</v>
      </c>
    </row>
    <row r="183" spans="1:23" ht="14" x14ac:dyDescent="0.3">
      <c r="A183" s="17" t="s">
        <v>0</v>
      </c>
      <c r="B183" s="16" t="s">
        <v>274</v>
      </c>
      <c r="C183" s="15" t="s">
        <v>0</v>
      </c>
      <c r="D183" s="13">
        <f>SUM(D178:D182)</f>
        <v>1598996467</v>
      </c>
      <c r="E183" s="12">
        <f>SUM(E178:E182)</f>
        <v>1711020184</v>
      </c>
      <c r="F183" s="12">
        <f>SUM(F178:F182)</f>
        <v>1378734902</v>
      </c>
      <c r="G183" s="14">
        <f>IF(($E183     =0),0,($F183     /$E183     ))</f>
        <v>0.80579698293027269</v>
      </c>
      <c r="H183" s="13">
        <f>SUM(H178:H182)</f>
        <v>148360613</v>
      </c>
      <c r="I183" s="12">
        <f>SUM(I178:I182)</f>
        <v>139737857</v>
      </c>
      <c r="J183" s="12">
        <f>SUM(J178:J182)</f>
        <v>118664150</v>
      </c>
      <c r="K183" s="13">
        <f>SUM(K178:K182)</f>
        <v>406762620</v>
      </c>
      <c r="L183" s="13">
        <f>SUM(L178:L182)</f>
        <v>91582634</v>
      </c>
      <c r="M183" s="12">
        <f>SUM(M178:M182)</f>
        <v>129188463</v>
      </c>
      <c r="N183" s="12">
        <f>SUM(N178:N182)</f>
        <v>142864854</v>
      </c>
      <c r="O183" s="13">
        <f>SUM(O178:O182)</f>
        <v>363635951</v>
      </c>
      <c r="P183" s="13">
        <f>SUM(P178:P182)</f>
        <v>66152027</v>
      </c>
      <c r="Q183" s="12">
        <f>SUM(Q178:Q182)</f>
        <v>94982667</v>
      </c>
      <c r="R183" s="12">
        <f>SUM(R178:R182)</f>
        <v>143630288</v>
      </c>
      <c r="S183" s="13">
        <f>SUM(S178:S182)</f>
        <v>304764982</v>
      </c>
      <c r="T183" s="13">
        <f>SUM(T178:T182)</f>
        <v>116223785</v>
      </c>
      <c r="U183" s="12">
        <f>SUM(U178:U182)</f>
        <v>64483379</v>
      </c>
      <c r="V183" s="12">
        <f>SUM(V178:V182)</f>
        <v>122864185</v>
      </c>
      <c r="W183" s="11">
        <f>SUM(W178:W182)</f>
        <v>303571349</v>
      </c>
    </row>
    <row r="184" spans="1:23" ht="13" x14ac:dyDescent="0.3">
      <c r="A184" s="24" t="s">
        <v>9</v>
      </c>
      <c r="B184" s="23" t="s">
        <v>273</v>
      </c>
      <c r="C184" s="22" t="s">
        <v>272</v>
      </c>
      <c r="D184" s="20">
        <v>86964800</v>
      </c>
      <c r="E184" s="19">
        <v>98204823</v>
      </c>
      <c r="F184" s="19">
        <v>72715182</v>
      </c>
      <c r="G184" s="21">
        <f>IF(($E184     =0),0,($F184     /$E184     ))</f>
        <v>0.7404441022209266</v>
      </c>
      <c r="H184" s="20">
        <v>2508123</v>
      </c>
      <c r="I184" s="19">
        <v>10068902</v>
      </c>
      <c r="J184" s="19">
        <v>8013189</v>
      </c>
      <c r="K184" s="20">
        <v>20590214</v>
      </c>
      <c r="L184" s="20">
        <v>7865918</v>
      </c>
      <c r="M184" s="19">
        <v>1089004</v>
      </c>
      <c r="N184" s="19">
        <v>8903955</v>
      </c>
      <c r="O184" s="20">
        <v>17858877</v>
      </c>
      <c r="P184" s="20">
        <v>4814112</v>
      </c>
      <c r="Q184" s="19">
        <v>5214850</v>
      </c>
      <c r="R184" s="19">
        <v>3425488</v>
      </c>
      <c r="S184" s="20">
        <v>13454450</v>
      </c>
      <c r="T184" s="20">
        <v>4277924</v>
      </c>
      <c r="U184" s="19">
        <v>2056724</v>
      </c>
      <c r="V184" s="19">
        <v>14476993</v>
      </c>
      <c r="W184" s="18">
        <v>20811641</v>
      </c>
    </row>
    <row r="185" spans="1:23" ht="13" x14ac:dyDescent="0.3">
      <c r="A185" s="24" t="s">
        <v>9</v>
      </c>
      <c r="B185" s="23" t="s">
        <v>271</v>
      </c>
      <c r="C185" s="22" t="s">
        <v>270</v>
      </c>
      <c r="D185" s="20">
        <v>64396800</v>
      </c>
      <c r="E185" s="19">
        <v>58277000</v>
      </c>
      <c r="F185" s="19">
        <v>51225114</v>
      </c>
      <c r="G185" s="21">
        <f>IF(($E185     =0),0,($F185     /$E185     ))</f>
        <v>0.87899366817097657</v>
      </c>
      <c r="H185" s="20">
        <v>2763198</v>
      </c>
      <c r="I185" s="19">
        <v>1954328</v>
      </c>
      <c r="J185" s="19">
        <v>2016665</v>
      </c>
      <c r="K185" s="20">
        <v>6734191</v>
      </c>
      <c r="L185" s="20">
        <v>3591991</v>
      </c>
      <c r="M185" s="19">
        <v>3843231</v>
      </c>
      <c r="N185" s="19">
        <v>4433522</v>
      </c>
      <c r="O185" s="20">
        <v>11868744</v>
      </c>
      <c r="P185" s="20">
        <v>1594282</v>
      </c>
      <c r="Q185" s="19">
        <v>513610</v>
      </c>
      <c r="R185" s="19">
        <v>10300434</v>
      </c>
      <c r="S185" s="20">
        <v>12408326</v>
      </c>
      <c r="T185" s="20">
        <v>3405895</v>
      </c>
      <c r="U185" s="19">
        <v>4395897</v>
      </c>
      <c r="V185" s="19">
        <v>12412061</v>
      </c>
      <c r="W185" s="18">
        <v>20213853</v>
      </c>
    </row>
    <row r="186" spans="1:23" ht="13" x14ac:dyDescent="0.3">
      <c r="A186" s="24" t="s">
        <v>9</v>
      </c>
      <c r="B186" s="23" t="s">
        <v>269</v>
      </c>
      <c r="C186" s="22" t="s">
        <v>268</v>
      </c>
      <c r="D186" s="20">
        <v>716060669</v>
      </c>
      <c r="E186" s="19">
        <v>955210349</v>
      </c>
      <c r="F186" s="19">
        <v>775261591</v>
      </c>
      <c r="G186" s="21">
        <f>IF(($E186     =0),0,($F186     /$E186     ))</f>
        <v>0.81161347530584593</v>
      </c>
      <c r="H186" s="20">
        <v>10720353</v>
      </c>
      <c r="I186" s="19">
        <v>34216763</v>
      </c>
      <c r="J186" s="19">
        <v>54466590</v>
      </c>
      <c r="K186" s="20">
        <v>99403706</v>
      </c>
      <c r="L186" s="20">
        <v>78937912</v>
      </c>
      <c r="M186" s="19">
        <v>56278712</v>
      </c>
      <c r="N186" s="19">
        <v>110367670</v>
      </c>
      <c r="O186" s="20">
        <v>245584294</v>
      </c>
      <c r="P186" s="20">
        <v>28004102</v>
      </c>
      <c r="Q186" s="19">
        <v>78958758</v>
      </c>
      <c r="R186" s="19">
        <v>65834505</v>
      </c>
      <c r="S186" s="20">
        <v>172797365</v>
      </c>
      <c r="T186" s="20">
        <v>54012924</v>
      </c>
      <c r="U186" s="19">
        <v>92494581</v>
      </c>
      <c r="V186" s="19">
        <v>110968721</v>
      </c>
      <c r="W186" s="18">
        <v>257476226</v>
      </c>
    </row>
    <row r="187" spans="1:23" ht="13" x14ac:dyDescent="0.3">
      <c r="A187" s="24" t="s">
        <v>9</v>
      </c>
      <c r="B187" s="23" t="s">
        <v>267</v>
      </c>
      <c r="C187" s="22" t="s">
        <v>266</v>
      </c>
      <c r="D187" s="20">
        <v>246865699</v>
      </c>
      <c r="E187" s="19">
        <v>292608160</v>
      </c>
      <c r="F187" s="19">
        <v>208791954</v>
      </c>
      <c r="G187" s="21">
        <f>IF(($E187     =0),0,($F187     /$E187     ))</f>
        <v>0.71355478944948081</v>
      </c>
      <c r="H187" s="20">
        <v>3950943</v>
      </c>
      <c r="I187" s="19">
        <v>18259577</v>
      </c>
      <c r="J187" s="19">
        <v>27583374</v>
      </c>
      <c r="K187" s="20">
        <v>49793894</v>
      </c>
      <c r="L187" s="20">
        <v>16987095</v>
      </c>
      <c r="M187" s="19">
        <v>10094893</v>
      </c>
      <c r="N187" s="19">
        <v>22920431</v>
      </c>
      <c r="O187" s="20">
        <v>50002419</v>
      </c>
      <c r="P187" s="20">
        <v>4936151</v>
      </c>
      <c r="Q187" s="19">
        <v>10871175</v>
      </c>
      <c r="R187" s="19">
        <v>20568959</v>
      </c>
      <c r="S187" s="20">
        <v>36376285</v>
      </c>
      <c r="T187" s="20">
        <v>19046466</v>
      </c>
      <c r="U187" s="19">
        <v>23471490</v>
      </c>
      <c r="V187" s="19">
        <v>30101400</v>
      </c>
      <c r="W187" s="18">
        <v>72619356</v>
      </c>
    </row>
    <row r="188" spans="1:23" ht="13" x14ac:dyDescent="0.3">
      <c r="A188" s="24" t="s">
        <v>6</v>
      </c>
      <c r="B188" s="23" t="s">
        <v>265</v>
      </c>
      <c r="C188" s="22" t="s">
        <v>264</v>
      </c>
      <c r="D188" s="20">
        <v>393366000</v>
      </c>
      <c r="E188" s="19">
        <v>465673000</v>
      </c>
      <c r="F188" s="19">
        <v>476796237</v>
      </c>
      <c r="G188" s="21">
        <f>IF(($E188     =0),0,($F188     /$E188     ))</f>
        <v>1.0238863687609117</v>
      </c>
      <c r="H188" s="20">
        <v>9569165</v>
      </c>
      <c r="I188" s="19">
        <v>41385401</v>
      </c>
      <c r="J188" s="19">
        <v>66448512</v>
      </c>
      <c r="K188" s="20">
        <v>117403078</v>
      </c>
      <c r="L188" s="20">
        <v>99099010</v>
      </c>
      <c r="M188" s="19">
        <v>54178961</v>
      </c>
      <c r="N188" s="19">
        <v>56569835</v>
      </c>
      <c r="O188" s="20">
        <v>209847806</v>
      </c>
      <c r="P188" s="20">
        <v>2483576</v>
      </c>
      <c r="Q188" s="19">
        <v>48931063</v>
      </c>
      <c r="R188" s="19">
        <v>47827716</v>
      </c>
      <c r="S188" s="20">
        <v>99242355</v>
      </c>
      <c r="T188" s="20">
        <v>13352264</v>
      </c>
      <c r="U188" s="19">
        <v>6607948</v>
      </c>
      <c r="V188" s="19">
        <v>30342786</v>
      </c>
      <c r="W188" s="18">
        <v>50302998</v>
      </c>
    </row>
    <row r="189" spans="1:23" ht="14" x14ac:dyDescent="0.3">
      <c r="A189" s="17" t="s">
        <v>0</v>
      </c>
      <c r="B189" s="16" t="s">
        <v>263</v>
      </c>
      <c r="C189" s="15" t="s">
        <v>0</v>
      </c>
      <c r="D189" s="13">
        <f>SUM(D184:D188)</f>
        <v>1507653968</v>
      </c>
      <c r="E189" s="12">
        <f>SUM(E184:E188)</f>
        <v>1869973332</v>
      </c>
      <c r="F189" s="12">
        <f>SUM(F184:F188)</f>
        <v>1584790078</v>
      </c>
      <c r="G189" s="14">
        <f>IF(($E189     =0),0,($F189     /$E189     ))</f>
        <v>0.8474934112055027</v>
      </c>
      <c r="H189" s="13">
        <f>SUM(H184:H188)</f>
        <v>29511782</v>
      </c>
      <c r="I189" s="12">
        <f>SUM(I184:I188)</f>
        <v>105884971</v>
      </c>
      <c r="J189" s="12">
        <f>SUM(J184:J188)</f>
        <v>158528330</v>
      </c>
      <c r="K189" s="13">
        <f>SUM(K184:K188)</f>
        <v>293925083</v>
      </c>
      <c r="L189" s="13">
        <f>SUM(L184:L188)</f>
        <v>206481926</v>
      </c>
      <c r="M189" s="12">
        <f>SUM(M184:M188)</f>
        <v>125484801</v>
      </c>
      <c r="N189" s="12">
        <f>SUM(N184:N188)</f>
        <v>203195413</v>
      </c>
      <c r="O189" s="13">
        <f>SUM(O184:O188)</f>
        <v>535162140</v>
      </c>
      <c r="P189" s="13">
        <f>SUM(P184:P188)</f>
        <v>41832223</v>
      </c>
      <c r="Q189" s="12">
        <f>SUM(Q184:Q188)</f>
        <v>144489456</v>
      </c>
      <c r="R189" s="12">
        <f>SUM(R184:R188)</f>
        <v>147957102</v>
      </c>
      <c r="S189" s="13">
        <f>SUM(S184:S188)</f>
        <v>334278781</v>
      </c>
      <c r="T189" s="13">
        <f>SUM(T184:T188)</f>
        <v>94095473</v>
      </c>
      <c r="U189" s="12">
        <f>SUM(U184:U188)</f>
        <v>129026640</v>
      </c>
      <c r="V189" s="12">
        <f>SUM(V184:V188)</f>
        <v>198301961</v>
      </c>
      <c r="W189" s="11">
        <f>SUM(W184:W188)</f>
        <v>421424074</v>
      </c>
    </row>
    <row r="190" spans="1:23" ht="13" x14ac:dyDescent="0.3">
      <c r="A190" s="24" t="s">
        <v>9</v>
      </c>
      <c r="B190" s="23" t="s">
        <v>262</v>
      </c>
      <c r="C190" s="22" t="s">
        <v>261</v>
      </c>
      <c r="D190" s="20">
        <v>109479950</v>
      </c>
      <c r="E190" s="19">
        <v>127715950</v>
      </c>
      <c r="F190" s="19">
        <v>69455129</v>
      </c>
      <c r="G190" s="21">
        <f>IF(($E190     =0),0,($F190     /$E190     ))</f>
        <v>0.54382501950617756</v>
      </c>
      <c r="H190" s="20">
        <v>3786801</v>
      </c>
      <c r="I190" s="19">
        <v>11188236</v>
      </c>
      <c r="J190" s="19">
        <v>1659730</v>
      </c>
      <c r="K190" s="20">
        <v>16634767</v>
      </c>
      <c r="L190" s="20">
        <v>0</v>
      </c>
      <c r="M190" s="19">
        <v>5038212</v>
      </c>
      <c r="N190" s="19">
        <v>9216779</v>
      </c>
      <c r="O190" s="20">
        <v>14254991</v>
      </c>
      <c r="P190" s="20">
        <v>350</v>
      </c>
      <c r="Q190" s="19">
        <v>2857170</v>
      </c>
      <c r="R190" s="19">
        <v>2755305</v>
      </c>
      <c r="S190" s="20">
        <v>5612825</v>
      </c>
      <c r="T190" s="20">
        <v>9144812</v>
      </c>
      <c r="U190" s="19">
        <v>2530597</v>
      </c>
      <c r="V190" s="19">
        <v>21277137</v>
      </c>
      <c r="W190" s="18">
        <v>32952546</v>
      </c>
    </row>
    <row r="191" spans="1:23" ht="13" x14ac:dyDescent="0.3">
      <c r="A191" s="24" t="s">
        <v>9</v>
      </c>
      <c r="B191" s="23" t="s">
        <v>260</v>
      </c>
      <c r="C191" s="22" t="s">
        <v>259</v>
      </c>
      <c r="D191" s="20">
        <v>157914047</v>
      </c>
      <c r="E191" s="19">
        <v>220667206</v>
      </c>
      <c r="F191" s="19">
        <v>198063382</v>
      </c>
      <c r="G191" s="21">
        <f>IF(($E191     =0),0,($F191     /$E191     ))</f>
        <v>0.89756600262569142</v>
      </c>
      <c r="H191" s="20">
        <v>0</v>
      </c>
      <c r="I191" s="19">
        <v>11123363</v>
      </c>
      <c r="J191" s="19">
        <v>27306926</v>
      </c>
      <c r="K191" s="20">
        <v>38430289</v>
      </c>
      <c r="L191" s="20">
        <v>12516012</v>
      </c>
      <c r="M191" s="19">
        <v>13474477</v>
      </c>
      <c r="N191" s="19">
        <v>23166426</v>
      </c>
      <c r="O191" s="20">
        <v>49156915</v>
      </c>
      <c r="P191" s="20">
        <v>8517527</v>
      </c>
      <c r="Q191" s="19">
        <v>8140132</v>
      </c>
      <c r="R191" s="19">
        <v>23592683</v>
      </c>
      <c r="S191" s="20">
        <v>40250342</v>
      </c>
      <c r="T191" s="20">
        <v>21618031</v>
      </c>
      <c r="U191" s="19">
        <v>14926313</v>
      </c>
      <c r="V191" s="19">
        <v>33681492</v>
      </c>
      <c r="W191" s="18">
        <v>70225836</v>
      </c>
    </row>
    <row r="192" spans="1:23" ht="13" x14ac:dyDescent="0.3">
      <c r="A192" s="24" t="s">
        <v>9</v>
      </c>
      <c r="B192" s="23" t="s">
        <v>258</v>
      </c>
      <c r="C192" s="22" t="s">
        <v>257</v>
      </c>
      <c r="D192" s="20">
        <v>152010992</v>
      </c>
      <c r="E192" s="19">
        <v>170951079</v>
      </c>
      <c r="F192" s="19">
        <v>141508075</v>
      </c>
      <c r="G192" s="21">
        <f>IF(($E192     =0),0,($F192     /$E192     ))</f>
        <v>0.82776941700379669</v>
      </c>
      <c r="H192" s="20">
        <v>2793887</v>
      </c>
      <c r="I192" s="19">
        <v>19560336</v>
      </c>
      <c r="J192" s="19">
        <v>27274995</v>
      </c>
      <c r="K192" s="20">
        <v>49629218</v>
      </c>
      <c r="L192" s="20">
        <v>13401562</v>
      </c>
      <c r="M192" s="19">
        <v>7989478</v>
      </c>
      <c r="N192" s="19">
        <v>16218270</v>
      </c>
      <c r="O192" s="20">
        <v>37609310</v>
      </c>
      <c r="P192" s="20">
        <v>3458550</v>
      </c>
      <c r="Q192" s="19">
        <v>5010478</v>
      </c>
      <c r="R192" s="19">
        <v>11294415</v>
      </c>
      <c r="S192" s="20">
        <v>19763443</v>
      </c>
      <c r="T192" s="20">
        <v>4396139</v>
      </c>
      <c r="U192" s="19">
        <v>8335911</v>
      </c>
      <c r="V192" s="19">
        <v>21774054</v>
      </c>
      <c r="W192" s="18">
        <v>34506104</v>
      </c>
    </row>
    <row r="193" spans="1:23" ht="13" x14ac:dyDescent="0.3">
      <c r="A193" s="24" t="s">
        <v>9</v>
      </c>
      <c r="B193" s="23" t="s">
        <v>256</v>
      </c>
      <c r="C193" s="22" t="s">
        <v>255</v>
      </c>
      <c r="D193" s="20">
        <v>440755800</v>
      </c>
      <c r="E193" s="19">
        <v>463332771</v>
      </c>
      <c r="F193" s="19">
        <v>397942651</v>
      </c>
      <c r="G193" s="21">
        <f>IF(($E193     =0),0,($F193     /$E193     ))</f>
        <v>0.85887007331929044</v>
      </c>
      <c r="H193" s="20">
        <v>46339182</v>
      </c>
      <c r="I193" s="19">
        <v>69927583</v>
      </c>
      <c r="J193" s="19">
        <v>12559802</v>
      </c>
      <c r="K193" s="20">
        <v>128826567</v>
      </c>
      <c r="L193" s="20">
        <v>35548455</v>
      </c>
      <c r="M193" s="19">
        <v>35610863</v>
      </c>
      <c r="N193" s="19">
        <v>33014150</v>
      </c>
      <c r="O193" s="20">
        <v>104173468</v>
      </c>
      <c r="P193" s="20">
        <v>13519290</v>
      </c>
      <c r="Q193" s="19">
        <v>22591523</v>
      </c>
      <c r="R193" s="19">
        <v>22346343</v>
      </c>
      <c r="S193" s="20">
        <v>58457156</v>
      </c>
      <c r="T193" s="20">
        <v>19663910</v>
      </c>
      <c r="U193" s="19">
        <v>20718470</v>
      </c>
      <c r="V193" s="19">
        <v>66103080</v>
      </c>
      <c r="W193" s="18">
        <v>106485460</v>
      </c>
    </row>
    <row r="194" spans="1:23" ht="13" x14ac:dyDescent="0.3">
      <c r="A194" s="24" t="s">
        <v>9</v>
      </c>
      <c r="B194" s="23" t="s">
        <v>254</v>
      </c>
      <c r="C194" s="22" t="s">
        <v>253</v>
      </c>
      <c r="D194" s="20">
        <v>202997292</v>
      </c>
      <c r="E194" s="19">
        <v>264614502</v>
      </c>
      <c r="F194" s="19">
        <v>106350182</v>
      </c>
      <c r="G194" s="21">
        <f>IF(($E194     =0),0,($F194     /$E194     ))</f>
        <v>0.40190609810190975</v>
      </c>
      <c r="H194" s="20">
        <v>3622789</v>
      </c>
      <c r="I194" s="19">
        <v>7223298</v>
      </c>
      <c r="J194" s="19">
        <v>8562801</v>
      </c>
      <c r="K194" s="20">
        <v>19408888</v>
      </c>
      <c r="L194" s="20">
        <v>11251963</v>
      </c>
      <c r="M194" s="19">
        <v>5896979</v>
      </c>
      <c r="N194" s="19">
        <v>12101744</v>
      </c>
      <c r="O194" s="20">
        <v>29250686</v>
      </c>
      <c r="P194" s="20">
        <v>3307543</v>
      </c>
      <c r="Q194" s="19">
        <v>4283504</v>
      </c>
      <c r="R194" s="19">
        <v>10156963</v>
      </c>
      <c r="S194" s="20">
        <v>17748010</v>
      </c>
      <c r="T194" s="20">
        <v>9957085</v>
      </c>
      <c r="U194" s="19">
        <v>18831634</v>
      </c>
      <c r="V194" s="19">
        <v>11153879</v>
      </c>
      <c r="W194" s="18">
        <v>39942598</v>
      </c>
    </row>
    <row r="195" spans="1:23" ht="13" x14ac:dyDescent="0.3">
      <c r="A195" s="24" t="s">
        <v>6</v>
      </c>
      <c r="B195" s="23" t="s">
        <v>252</v>
      </c>
      <c r="C195" s="22" t="s">
        <v>251</v>
      </c>
      <c r="D195" s="20">
        <v>100000</v>
      </c>
      <c r="E195" s="19">
        <v>1200000</v>
      </c>
      <c r="F195" s="19">
        <v>1028926</v>
      </c>
      <c r="G195" s="21">
        <f>IF(($E195     =0),0,($F195     /$E195     ))</f>
        <v>0.8574383333333333</v>
      </c>
      <c r="H195" s="20">
        <v>0</v>
      </c>
      <c r="I195" s="19">
        <v>0</v>
      </c>
      <c r="J195" s="19">
        <v>0</v>
      </c>
      <c r="K195" s="20">
        <v>0</v>
      </c>
      <c r="L195" s="20">
        <v>0</v>
      </c>
      <c r="M195" s="19">
        <v>0</v>
      </c>
      <c r="N195" s="19">
        <v>0</v>
      </c>
      <c r="O195" s="20">
        <v>0</v>
      </c>
      <c r="P195" s="20">
        <v>0</v>
      </c>
      <c r="Q195" s="19">
        <v>0</v>
      </c>
      <c r="R195" s="19">
        <v>98700</v>
      </c>
      <c r="S195" s="20">
        <v>98700</v>
      </c>
      <c r="T195" s="20">
        <v>0</v>
      </c>
      <c r="U195" s="19">
        <v>0</v>
      </c>
      <c r="V195" s="19">
        <v>930226</v>
      </c>
      <c r="W195" s="18">
        <v>930226</v>
      </c>
    </row>
    <row r="196" spans="1:23" ht="14" x14ac:dyDescent="0.3">
      <c r="A196" s="17" t="s">
        <v>0</v>
      </c>
      <c r="B196" s="16" t="s">
        <v>250</v>
      </c>
      <c r="C196" s="15" t="s">
        <v>0</v>
      </c>
      <c r="D196" s="13">
        <f>SUM(D190:D195)</f>
        <v>1063258081</v>
      </c>
      <c r="E196" s="12">
        <f>SUM(E190:E195)</f>
        <v>1248481508</v>
      </c>
      <c r="F196" s="12">
        <f>SUM(F190:F195)</f>
        <v>914348345</v>
      </c>
      <c r="G196" s="14">
        <f>IF(($E196     =0),0,($F196     /$E196     ))</f>
        <v>0.73236835238732267</v>
      </c>
      <c r="H196" s="13">
        <f>SUM(H190:H195)</f>
        <v>56542659</v>
      </c>
      <c r="I196" s="12">
        <f>SUM(I190:I195)</f>
        <v>119022816</v>
      </c>
      <c r="J196" s="12">
        <f>SUM(J190:J195)</f>
        <v>77364254</v>
      </c>
      <c r="K196" s="13">
        <f>SUM(K190:K195)</f>
        <v>252929729</v>
      </c>
      <c r="L196" s="13">
        <f>SUM(L190:L195)</f>
        <v>72717992</v>
      </c>
      <c r="M196" s="12">
        <f>SUM(M190:M195)</f>
        <v>68010009</v>
      </c>
      <c r="N196" s="12">
        <f>SUM(N190:N195)</f>
        <v>93717369</v>
      </c>
      <c r="O196" s="13">
        <f>SUM(O190:O195)</f>
        <v>234445370</v>
      </c>
      <c r="P196" s="13">
        <f>SUM(P190:P195)</f>
        <v>28803260</v>
      </c>
      <c r="Q196" s="12">
        <f>SUM(Q190:Q195)</f>
        <v>42882807</v>
      </c>
      <c r="R196" s="12">
        <f>SUM(R190:R195)</f>
        <v>70244409</v>
      </c>
      <c r="S196" s="13">
        <f>SUM(S190:S195)</f>
        <v>141930476</v>
      </c>
      <c r="T196" s="13">
        <f>SUM(T190:T195)</f>
        <v>64779977</v>
      </c>
      <c r="U196" s="12">
        <f>SUM(U190:U195)</f>
        <v>65342925</v>
      </c>
      <c r="V196" s="12">
        <f>SUM(V190:V195)</f>
        <v>154919868</v>
      </c>
      <c r="W196" s="11">
        <f>SUM(W190:W195)</f>
        <v>285042770</v>
      </c>
    </row>
    <row r="197" spans="1:23" ht="13" x14ac:dyDescent="0.3">
      <c r="A197" s="24" t="s">
        <v>9</v>
      </c>
      <c r="B197" s="23" t="s">
        <v>249</v>
      </c>
      <c r="C197" s="22" t="s">
        <v>248</v>
      </c>
      <c r="D197" s="20">
        <v>149431968</v>
      </c>
      <c r="E197" s="19">
        <v>148932678</v>
      </c>
      <c r="F197" s="19">
        <v>90098116</v>
      </c>
      <c r="G197" s="21">
        <f>IF(($E197     =0),0,($F197     /$E197     ))</f>
        <v>0.60495867804109449</v>
      </c>
      <c r="H197" s="20">
        <v>0</v>
      </c>
      <c r="I197" s="19">
        <v>14613895</v>
      </c>
      <c r="J197" s="19">
        <v>6939528</v>
      </c>
      <c r="K197" s="20">
        <v>21553423</v>
      </c>
      <c r="L197" s="20">
        <v>2785128</v>
      </c>
      <c r="M197" s="19">
        <v>11973894</v>
      </c>
      <c r="N197" s="19">
        <v>0</v>
      </c>
      <c r="O197" s="20">
        <v>14759022</v>
      </c>
      <c r="P197" s="20">
        <v>909762</v>
      </c>
      <c r="Q197" s="19">
        <v>12851879</v>
      </c>
      <c r="R197" s="19">
        <v>1206477</v>
      </c>
      <c r="S197" s="20">
        <v>14968118</v>
      </c>
      <c r="T197" s="20">
        <v>2316995</v>
      </c>
      <c r="U197" s="19">
        <v>15220992</v>
      </c>
      <c r="V197" s="19">
        <v>21279566</v>
      </c>
      <c r="W197" s="18">
        <v>38817553</v>
      </c>
    </row>
    <row r="198" spans="1:23" ht="13" x14ac:dyDescent="0.3">
      <c r="A198" s="24" t="s">
        <v>9</v>
      </c>
      <c r="B198" s="23" t="s">
        <v>247</v>
      </c>
      <c r="C198" s="22" t="s">
        <v>246</v>
      </c>
      <c r="D198" s="20">
        <v>98829145</v>
      </c>
      <c r="E198" s="19">
        <v>142655917</v>
      </c>
      <c r="F198" s="19">
        <v>250234333</v>
      </c>
      <c r="G198" s="21">
        <f>IF(($E198     =0),0,($F198     /$E198     ))</f>
        <v>1.7541111386217509</v>
      </c>
      <c r="H198" s="20">
        <v>20104908</v>
      </c>
      <c r="I198" s="19">
        <v>1729671</v>
      </c>
      <c r="J198" s="19">
        <v>10652309</v>
      </c>
      <c r="K198" s="20">
        <v>32486888</v>
      </c>
      <c r="L198" s="20">
        <v>1884549</v>
      </c>
      <c r="M198" s="19">
        <v>10267985</v>
      </c>
      <c r="N198" s="19">
        <v>11280839</v>
      </c>
      <c r="O198" s="20">
        <v>23433373</v>
      </c>
      <c r="P198" s="20">
        <v>849732</v>
      </c>
      <c r="Q198" s="19">
        <v>121232457</v>
      </c>
      <c r="R198" s="19">
        <v>33003704</v>
      </c>
      <c r="S198" s="20">
        <v>155085893</v>
      </c>
      <c r="T198" s="20">
        <v>3049041</v>
      </c>
      <c r="U198" s="19">
        <v>21577347</v>
      </c>
      <c r="V198" s="19">
        <v>14601791</v>
      </c>
      <c r="W198" s="18">
        <v>39228179</v>
      </c>
    </row>
    <row r="199" spans="1:23" ht="13" x14ac:dyDescent="0.3">
      <c r="A199" s="24" t="s">
        <v>9</v>
      </c>
      <c r="B199" s="23" t="s">
        <v>245</v>
      </c>
      <c r="C199" s="22" t="s">
        <v>244</v>
      </c>
      <c r="D199" s="20">
        <v>161742930</v>
      </c>
      <c r="E199" s="19">
        <v>147776349</v>
      </c>
      <c r="F199" s="19">
        <v>82316401</v>
      </c>
      <c r="G199" s="21">
        <f>IF(($E199     =0),0,($F199     /$E199     ))</f>
        <v>0.55703366307960411</v>
      </c>
      <c r="H199" s="20">
        <v>10166130</v>
      </c>
      <c r="I199" s="19">
        <v>8972189</v>
      </c>
      <c r="J199" s="19">
        <v>11223602</v>
      </c>
      <c r="K199" s="20">
        <v>30361921</v>
      </c>
      <c r="L199" s="20">
        <v>0</v>
      </c>
      <c r="M199" s="19">
        <v>2533346</v>
      </c>
      <c r="N199" s="19">
        <v>3697436</v>
      </c>
      <c r="O199" s="20">
        <v>6230782</v>
      </c>
      <c r="P199" s="20">
        <v>0</v>
      </c>
      <c r="Q199" s="19">
        <v>13510645</v>
      </c>
      <c r="R199" s="19">
        <v>5166306</v>
      </c>
      <c r="S199" s="20">
        <v>18676951</v>
      </c>
      <c r="T199" s="20">
        <v>2290702</v>
      </c>
      <c r="U199" s="19">
        <v>0</v>
      </c>
      <c r="V199" s="19">
        <v>24756045</v>
      </c>
      <c r="W199" s="18">
        <v>27046747</v>
      </c>
    </row>
    <row r="200" spans="1:23" ht="13" x14ac:dyDescent="0.3">
      <c r="A200" s="24" t="s">
        <v>9</v>
      </c>
      <c r="B200" s="23" t="s">
        <v>243</v>
      </c>
      <c r="C200" s="22" t="s">
        <v>242</v>
      </c>
      <c r="D200" s="20">
        <v>289401068</v>
      </c>
      <c r="E200" s="19">
        <v>201988679</v>
      </c>
      <c r="F200" s="19">
        <v>226767978</v>
      </c>
      <c r="G200" s="21">
        <f>IF(($E200     =0),0,($F200     /$E200     ))</f>
        <v>1.122676672389149</v>
      </c>
      <c r="H200" s="20">
        <v>26274400</v>
      </c>
      <c r="I200" s="19">
        <v>0</v>
      </c>
      <c r="J200" s="19">
        <v>26765721</v>
      </c>
      <c r="K200" s="20">
        <v>53040121</v>
      </c>
      <c r="L200" s="20">
        <v>17015739</v>
      </c>
      <c r="M200" s="19">
        <v>30299356</v>
      </c>
      <c r="N200" s="19">
        <v>24593331</v>
      </c>
      <c r="O200" s="20">
        <v>71908426</v>
      </c>
      <c r="P200" s="20">
        <v>33845610</v>
      </c>
      <c r="Q200" s="19">
        <v>-29360934</v>
      </c>
      <c r="R200" s="19">
        <v>47261807</v>
      </c>
      <c r="S200" s="20">
        <v>51746483</v>
      </c>
      <c r="T200" s="20">
        <v>-4427465</v>
      </c>
      <c r="U200" s="19">
        <v>23694292</v>
      </c>
      <c r="V200" s="19">
        <v>30806121</v>
      </c>
      <c r="W200" s="18">
        <v>50072948</v>
      </c>
    </row>
    <row r="201" spans="1:23" ht="13" x14ac:dyDescent="0.3">
      <c r="A201" s="24" t="s">
        <v>6</v>
      </c>
      <c r="B201" s="23" t="s">
        <v>241</v>
      </c>
      <c r="C201" s="22" t="s">
        <v>240</v>
      </c>
      <c r="D201" s="20">
        <v>453099537</v>
      </c>
      <c r="E201" s="19">
        <v>456595438</v>
      </c>
      <c r="F201" s="19">
        <v>610668958</v>
      </c>
      <c r="G201" s="21">
        <f>IF(($E201     =0),0,($F201     /$E201     ))</f>
        <v>1.3374399023233343</v>
      </c>
      <c r="H201" s="20">
        <v>1293000</v>
      </c>
      <c r="I201" s="19">
        <v>44629498</v>
      </c>
      <c r="J201" s="19">
        <v>53359525</v>
      </c>
      <c r="K201" s="20">
        <v>99282023</v>
      </c>
      <c r="L201" s="20">
        <v>41756896</v>
      </c>
      <c r="M201" s="19">
        <v>39723962</v>
      </c>
      <c r="N201" s="19">
        <v>63853344</v>
      </c>
      <c r="O201" s="20">
        <v>145334202</v>
      </c>
      <c r="P201" s="20">
        <v>49633566</v>
      </c>
      <c r="Q201" s="19">
        <v>51363785</v>
      </c>
      <c r="R201" s="19">
        <v>143589680</v>
      </c>
      <c r="S201" s="20">
        <v>244587031</v>
      </c>
      <c r="T201" s="20">
        <v>54839335</v>
      </c>
      <c r="U201" s="19">
        <v>46836636</v>
      </c>
      <c r="V201" s="19">
        <v>19789731</v>
      </c>
      <c r="W201" s="18">
        <v>121465702</v>
      </c>
    </row>
    <row r="202" spans="1:23" ht="14" x14ac:dyDescent="0.3">
      <c r="A202" s="17" t="s">
        <v>0</v>
      </c>
      <c r="B202" s="16" t="s">
        <v>239</v>
      </c>
      <c r="C202" s="15" t="s">
        <v>0</v>
      </c>
      <c r="D202" s="13">
        <f>SUM(D197:D201)</f>
        <v>1152504648</v>
      </c>
      <c r="E202" s="12">
        <f>SUM(E197:E201)</f>
        <v>1097949061</v>
      </c>
      <c r="F202" s="12">
        <f>SUM(F197:F201)</f>
        <v>1260085786</v>
      </c>
      <c r="G202" s="14">
        <f>IF(($E202     =0),0,($F202     /$E202     ))</f>
        <v>1.1476723563589806</v>
      </c>
      <c r="H202" s="13">
        <f>SUM(H197:H201)</f>
        <v>57838438</v>
      </c>
      <c r="I202" s="12">
        <f>SUM(I197:I201)</f>
        <v>69945253</v>
      </c>
      <c r="J202" s="12">
        <f>SUM(J197:J201)</f>
        <v>108940685</v>
      </c>
      <c r="K202" s="13">
        <f>SUM(K197:K201)</f>
        <v>236724376</v>
      </c>
      <c r="L202" s="13">
        <f>SUM(L197:L201)</f>
        <v>63442312</v>
      </c>
      <c r="M202" s="12">
        <f>SUM(M197:M201)</f>
        <v>94798543</v>
      </c>
      <c r="N202" s="12">
        <f>SUM(N197:N201)</f>
        <v>103424950</v>
      </c>
      <c r="O202" s="13">
        <f>SUM(O197:O201)</f>
        <v>261665805</v>
      </c>
      <c r="P202" s="13">
        <f>SUM(P197:P201)</f>
        <v>85238670</v>
      </c>
      <c r="Q202" s="12">
        <f>SUM(Q197:Q201)</f>
        <v>169597832</v>
      </c>
      <c r="R202" s="12">
        <f>SUM(R197:R201)</f>
        <v>230227974</v>
      </c>
      <c r="S202" s="13">
        <f>SUM(S197:S201)</f>
        <v>485064476</v>
      </c>
      <c r="T202" s="13">
        <f>SUM(T197:T201)</f>
        <v>58068608</v>
      </c>
      <c r="U202" s="12">
        <f>SUM(U197:U201)</f>
        <v>107329267</v>
      </c>
      <c r="V202" s="12">
        <f>SUM(V197:V201)</f>
        <v>111233254</v>
      </c>
      <c r="W202" s="11">
        <f>SUM(W197:W201)</f>
        <v>276631129</v>
      </c>
    </row>
    <row r="203" spans="1:23" ht="14" x14ac:dyDescent="0.3">
      <c r="A203" s="17" t="s">
        <v>0</v>
      </c>
      <c r="B203" s="16" t="s">
        <v>238</v>
      </c>
      <c r="C203" s="15" t="s">
        <v>0</v>
      </c>
      <c r="D203" s="13">
        <f>SUM(D171:D176,D178:D182,D184:D188,D190:D195,D197:D201)</f>
        <v>6735023895</v>
      </c>
      <c r="E203" s="12">
        <f>SUM(E171:E176,E178:E182,E184:E188,E190:E195,E197:E201)</f>
        <v>7483887203</v>
      </c>
      <c r="F203" s="12">
        <f>SUM(F171:F176,F178:F182,F184:F188,F190:F195,F197:F201)</f>
        <v>6941811055</v>
      </c>
      <c r="G203" s="14">
        <f>IF(($E203     =0),0,($F203     /$E203     ))</f>
        <v>0.92756756839110255</v>
      </c>
      <c r="H203" s="13">
        <f>SUM(H171:H176,H178:H182,H184:H188,H190:H195,H197:H201)</f>
        <v>352097442</v>
      </c>
      <c r="I203" s="12">
        <f>SUM(I171:I176,I178:I182,I184:I188,I190:I195,I197:I201)</f>
        <v>514928886</v>
      </c>
      <c r="J203" s="12">
        <f>SUM(J171:J176,J178:J182,J184:J188,J190:J195,J197:J201)</f>
        <v>566200272</v>
      </c>
      <c r="K203" s="13">
        <f>SUM(K171:K176,K178:K182,K184:K188,K190:K195,K197:K201)</f>
        <v>1433226600</v>
      </c>
      <c r="L203" s="13">
        <f>SUM(L171:L176,L178:L182,L184:L188,L190:L195,L197:L201)</f>
        <v>539601412</v>
      </c>
      <c r="M203" s="12">
        <f>SUM(M171:M176,M178:M182,M184:M188,M190:M195,M197:M201)</f>
        <v>510739229</v>
      </c>
      <c r="N203" s="12">
        <f>SUM(N171:N176,N178:N182,N184:N188,N190:N195,N197:N201)</f>
        <v>1574954095</v>
      </c>
      <c r="O203" s="13">
        <f>SUM(O171:O176,O178:O182,O184:O188,O190:O195,O197:O201)</f>
        <v>2625294736</v>
      </c>
      <c r="P203" s="13">
        <f>SUM(P171:P176,P178:P182,P184:P188,P190:P195,P197:P201)</f>
        <v>238335983</v>
      </c>
      <c r="Q203" s="12">
        <f>SUM(Q171:Q176,Q178:Q182,Q184:Q188,Q190:Q195,Q197:Q201)</f>
        <v>492437678</v>
      </c>
      <c r="R203" s="12">
        <f>SUM(R171:R176,R178:R182,R184:R188,R190:R195,R197:R201)</f>
        <v>663452515</v>
      </c>
      <c r="S203" s="13">
        <f>SUM(S171:S176,S178:S182,S184:S188,S190:S195,S197:S201)</f>
        <v>1394226176</v>
      </c>
      <c r="T203" s="13">
        <f>SUM(T171:T176,T178:T182,T184:T188,T190:T195,T197:T201)</f>
        <v>407046037</v>
      </c>
      <c r="U203" s="12">
        <f>SUM(U171:U176,U178:U182,U184:U188,U190:U195,U197:U201)</f>
        <v>426634727</v>
      </c>
      <c r="V203" s="12">
        <f>SUM(V171:V176,V178:V182,V184:V188,V190:V195,V197:V201)</f>
        <v>655382779</v>
      </c>
      <c r="W203" s="11">
        <f>SUM(W171:W176,W178:W182,W184:W188,W190:W195,W197:W201)</f>
        <v>1489063543</v>
      </c>
    </row>
    <row r="204" spans="1:23" ht="14.5" customHeight="1" x14ac:dyDescent="0.3">
      <c r="A204" s="29"/>
      <c r="B204" s="27" t="s">
        <v>73</v>
      </c>
      <c r="D204" s="26"/>
      <c r="E204" s="1"/>
      <c r="F204" s="1"/>
      <c r="G204" s="2"/>
      <c r="H204" s="26"/>
      <c r="I204" s="1"/>
      <c r="J204" s="1"/>
      <c r="K204" s="26"/>
      <c r="L204" s="26"/>
      <c r="M204" s="1"/>
      <c r="N204" s="1"/>
      <c r="O204" s="26"/>
      <c r="P204" s="26"/>
      <c r="Q204" s="1"/>
      <c r="R204" s="1"/>
      <c r="S204" s="26"/>
      <c r="T204" s="26"/>
      <c r="U204" s="1"/>
      <c r="V204" s="1"/>
      <c r="W204" s="25"/>
    </row>
    <row r="205" spans="1:23" ht="14.5" customHeight="1" x14ac:dyDescent="0.3">
      <c r="A205" s="28" t="s">
        <v>0</v>
      </c>
      <c r="B205" s="27" t="s">
        <v>237</v>
      </c>
      <c r="D205" s="26"/>
      <c r="E205" s="1"/>
      <c r="F205" s="1"/>
      <c r="G205" s="2"/>
      <c r="H205" s="26"/>
      <c r="I205" s="1"/>
      <c r="J205" s="1"/>
      <c r="K205" s="26"/>
      <c r="L205" s="26"/>
      <c r="M205" s="1"/>
      <c r="N205" s="1"/>
      <c r="O205" s="26"/>
      <c r="P205" s="26"/>
      <c r="Q205" s="1"/>
      <c r="R205" s="1"/>
      <c r="S205" s="26"/>
      <c r="T205" s="26"/>
      <c r="U205" s="1"/>
      <c r="V205" s="1"/>
      <c r="W205" s="25"/>
    </row>
    <row r="206" spans="1:23" ht="13" x14ac:dyDescent="0.3">
      <c r="A206" s="24" t="s">
        <v>9</v>
      </c>
      <c r="B206" s="23" t="s">
        <v>236</v>
      </c>
      <c r="C206" s="22" t="s">
        <v>235</v>
      </c>
      <c r="D206" s="20">
        <v>435803870</v>
      </c>
      <c r="E206" s="19">
        <v>385172872</v>
      </c>
      <c r="F206" s="19">
        <v>324458035</v>
      </c>
      <c r="G206" s="21">
        <f>IF(($E206     =0),0,($F206     /$E206     ))</f>
        <v>0.84236990345467533</v>
      </c>
      <c r="H206" s="20">
        <v>11180940</v>
      </c>
      <c r="I206" s="19">
        <v>30075577</v>
      </c>
      <c r="J206" s="19">
        <v>38186798</v>
      </c>
      <c r="K206" s="20">
        <v>79443315</v>
      </c>
      <c r="L206" s="20">
        <v>19601927</v>
      </c>
      <c r="M206" s="19">
        <v>21522593</v>
      </c>
      <c r="N206" s="19">
        <v>42157403</v>
      </c>
      <c r="O206" s="20">
        <v>83281923</v>
      </c>
      <c r="P206" s="20">
        <v>16670287</v>
      </c>
      <c r="Q206" s="19">
        <v>26456229</v>
      </c>
      <c r="R206" s="19">
        <v>30046658</v>
      </c>
      <c r="S206" s="20">
        <v>73173174</v>
      </c>
      <c r="T206" s="20">
        <v>34506158</v>
      </c>
      <c r="U206" s="19">
        <v>21733608</v>
      </c>
      <c r="V206" s="19">
        <v>32319857</v>
      </c>
      <c r="W206" s="18">
        <v>88559623</v>
      </c>
    </row>
    <row r="207" spans="1:23" ht="13" x14ac:dyDescent="0.3">
      <c r="A207" s="24" t="s">
        <v>9</v>
      </c>
      <c r="B207" s="23" t="s">
        <v>234</v>
      </c>
      <c r="C207" s="22" t="s">
        <v>233</v>
      </c>
      <c r="D207" s="20">
        <v>162092949</v>
      </c>
      <c r="E207" s="19">
        <v>246964331</v>
      </c>
      <c r="F207" s="19">
        <v>176071720</v>
      </c>
      <c r="G207" s="21">
        <f>IF(($E207     =0),0,($F207     /$E207     ))</f>
        <v>0.71294392711310206</v>
      </c>
      <c r="H207" s="20">
        <v>9479577</v>
      </c>
      <c r="I207" s="19">
        <v>9384347</v>
      </c>
      <c r="J207" s="19">
        <v>25021222</v>
      </c>
      <c r="K207" s="20">
        <v>43885146</v>
      </c>
      <c r="L207" s="20">
        <v>12504080</v>
      </c>
      <c r="M207" s="19">
        <v>24284845</v>
      </c>
      <c r="N207" s="19">
        <v>22142634</v>
      </c>
      <c r="O207" s="20">
        <v>58931559</v>
      </c>
      <c r="P207" s="20">
        <v>3437352</v>
      </c>
      <c r="Q207" s="19">
        <v>4042323</v>
      </c>
      <c r="R207" s="19">
        <v>-1150369</v>
      </c>
      <c r="S207" s="20">
        <v>6329306</v>
      </c>
      <c r="T207" s="20">
        <v>29169446</v>
      </c>
      <c r="U207" s="19">
        <v>22011814</v>
      </c>
      <c r="V207" s="19">
        <v>15744449</v>
      </c>
      <c r="W207" s="18">
        <v>66925709</v>
      </c>
    </row>
    <row r="208" spans="1:23" ht="13" x14ac:dyDescent="0.3">
      <c r="A208" s="24" t="s">
        <v>9</v>
      </c>
      <c r="B208" s="23" t="s">
        <v>232</v>
      </c>
      <c r="C208" s="22" t="s">
        <v>231</v>
      </c>
      <c r="D208" s="20">
        <v>127472267</v>
      </c>
      <c r="E208" s="19">
        <v>174393944</v>
      </c>
      <c r="F208" s="19">
        <v>135349810</v>
      </c>
      <c r="G208" s="21">
        <f>IF(($E208     =0),0,($F208     /$E208     ))</f>
        <v>0.77611531051789273</v>
      </c>
      <c r="H208" s="20">
        <v>0</v>
      </c>
      <c r="I208" s="19">
        <v>225548</v>
      </c>
      <c r="J208" s="19">
        <v>19000</v>
      </c>
      <c r="K208" s="20">
        <v>244548</v>
      </c>
      <c r="L208" s="20">
        <v>37815688</v>
      </c>
      <c r="M208" s="19">
        <v>0</v>
      </c>
      <c r="N208" s="19">
        <v>1721354</v>
      </c>
      <c r="O208" s="20">
        <v>39537042</v>
      </c>
      <c r="P208" s="20">
        <v>1382354</v>
      </c>
      <c r="Q208" s="19">
        <v>17025407</v>
      </c>
      <c r="R208" s="19">
        <v>6997623</v>
      </c>
      <c r="S208" s="20">
        <v>25405384</v>
      </c>
      <c r="T208" s="20">
        <v>27892958</v>
      </c>
      <c r="U208" s="19">
        <v>9408073</v>
      </c>
      <c r="V208" s="19">
        <v>32861805</v>
      </c>
      <c r="W208" s="18">
        <v>70162836</v>
      </c>
    </row>
    <row r="209" spans="1:23" ht="13" x14ac:dyDescent="0.3">
      <c r="A209" s="24" t="s">
        <v>9</v>
      </c>
      <c r="B209" s="23" t="s">
        <v>230</v>
      </c>
      <c r="C209" s="22" t="s">
        <v>229</v>
      </c>
      <c r="D209" s="20">
        <v>73178050</v>
      </c>
      <c r="E209" s="19">
        <v>90787505</v>
      </c>
      <c r="F209" s="19">
        <v>64127621</v>
      </c>
      <c r="G209" s="21">
        <f>IF(($E209     =0),0,($F209     /$E209     ))</f>
        <v>0.70634853331413838</v>
      </c>
      <c r="H209" s="20">
        <v>0</v>
      </c>
      <c r="I209" s="19">
        <v>487716</v>
      </c>
      <c r="J209" s="19">
        <v>4596709</v>
      </c>
      <c r="K209" s="20">
        <v>5084425</v>
      </c>
      <c r="L209" s="20">
        <v>6943743</v>
      </c>
      <c r="M209" s="19">
        <v>4643465</v>
      </c>
      <c r="N209" s="19">
        <v>12331587</v>
      </c>
      <c r="O209" s="20">
        <v>23918795</v>
      </c>
      <c r="P209" s="20">
        <v>4901661</v>
      </c>
      <c r="Q209" s="19">
        <v>7817400</v>
      </c>
      <c r="R209" s="19">
        <v>16455434</v>
      </c>
      <c r="S209" s="20">
        <v>29174495</v>
      </c>
      <c r="T209" s="20">
        <v>4705334</v>
      </c>
      <c r="U209" s="19">
        <v>1244572</v>
      </c>
      <c r="V209" s="19">
        <v>0</v>
      </c>
      <c r="W209" s="18">
        <v>5949906</v>
      </c>
    </row>
    <row r="210" spans="1:23" ht="13" x14ac:dyDescent="0.3">
      <c r="A210" s="24" t="s">
        <v>9</v>
      </c>
      <c r="B210" s="23" t="s">
        <v>228</v>
      </c>
      <c r="C210" s="22" t="s">
        <v>227</v>
      </c>
      <c r="D210" s="20">
        <v>50013400</v>
      </c>
      <c r="E210" s="19">
        <v>58394950</v>
      </c>
      <c r="F210" s="19">
        <v>65133150</v>
      </c>
      <c r="G210" s="21">
        <f>IF(($E210     =0),0,($F210     /$E210     ))</f>
        <v>1.1153901150698819</v>
      </c>
      <c r="H210" s="20">
        <v>1228673</v>
      </c>
      <c r="I210" s="19">
        <v>4809437</v>
      </c>
      <c r="J210" s="19">
        <v>288072</v>
      </c>
      <c r="K210" s="20">
        <v>6326182</v>
      </c>
      <c r="L210" s="20">
        <v>5795017</v>
      </c>
      <c r="M210" s="19">
        <v>1601465</v>
      </c>
      <c r="N210" s="19">
        <v>1535187</v>
      </c>
      <c r="O210" s="20">
        <v>8931669</v>
      </c>
      <c r="P210" s="20">
        <v>18760507</v>
      </c>
      <c r="Q210" s="19">
        <v>9259620</v>
      </c>
      <c r="R210" s="19">
        <v>4355681</v>
      </c>
      <c r="S210" s="20">
        <v>32375808</v>
      </c>
      <c r="T210" s="20">
        <v>6621862</v>
      </c>
      <c r="U210" s="19">
        <v>124312</v>
      </c>
      <c r="V210" s="19">
        <v>10753317</v>
      </c>
      <c r="W210" s="18">
        <v>17499491</v>
      </c>
    </row>
    <row r="211" spans="1:23" ht="13" x14ac:dyDescent="0.3">
      <c r="A211" s="24" t="s">
        <v>9</v>
      </c>
      <c r="B211" s="23" t="s">
        <v>226</v>
      </c>
      <c r="C211" s="22" t="s">
        <v>225</v>
      </c>
      <c r="D211" s="20">
        <v>16525974</v>
      </c>
      <c r="E211" s="19">
        <v>22024974</v>
      </c>
      <c r="F211" s="19">
        <v>18242461</v>
      </c>
      <c r="G211" s="21">
        <f>IF(($E211     =0),0,($F211     /$E211     ))</f>
        <v>0.8282625441464766</v>
      </c>
      <c r="H211" s="20">
        <v>0</v>
      </c>
      <c r="I211" s="19">
        <v>4424708</v>
      </c>
      <c r="J211" s="19">
        <v>0</v>
      </c>
      <c r="K211" s="20">
        <v>4424708</v>
      </c>
      <c r="L211" s="20">
        <v>1384249</v>
      </c>
      <c r="M211" s="19">
        <v>0</v>
      </c>
      <c r="N211" s="19">
        <v>3689450</v>
      </c>
      <c r="O211" s="20">
        <v>5073699</v>
      </c>
      <c r="P211" s="20">
        <v>24938</v>
      </c>
      <c r="Q211" s="19">
        <v>0</v>
      </c>
      <c r="R211" s="19">
        <v>4916718</v>
      </c>
      <c r="S211" s="20">
        <v>4941656</v>
      </c>
      <c r="T211" s="20">
        <v>376605</v>
      </c>
      <c r="U211" s="19">
        <v>2083582</v>
      </c>
      <c r="V211" s="19">
        <v>1342211</v>
      </c>
      <c r="W211" s="18">
        <v>3802398</v>
      </c>
    </row>
    <row r="212" spans="1:23" ht="13" x14ac:dyDescent="0.3">
      <c r="A212" s="24" t="s">
        <v>9</v>
      </c>
      <c r="B212" s="23" t="s">
        <v>224</v>
      </c>
      <c r="C212" s="22" t="s">
        <v>223</v>
      </c>
      <c r="D212" s="20">
        <v>216314250</v>
      </c>
      <c r="E212" s="19">
        <v>192038982</v>
      </c>
      <c r="F212" s="19">
        <v>141896943</v>
      </c>
      <c r="G212" s="21">
        <f>IF(($E212     =0),0,($F212     /$E212     ))</f>
        <v>0.73889655903299878</v>
      </c>
      <c r="H212" s="20">
        <v>8728900</v>
      </c>
      <c r="I212" s="19">
        <v>21006791</v>
      </c>
      <c r="J212" s="19">
        <v>18274413</v>
      </c>
      <c r="K212" s="20">
        <v>48010104</v>
      </c>
      <c r="L212" s="20">
        <v>6197874</v>
      </c>
      <c r="M212" s="19">
        <v>11814677</v>
      </c>
      <c r="N212" s="19">
        <v>31157403</v>
      </c>
      <c r="O212" s="20">
        <v>49169954</v>
      </c>
      <c r="P212" s="20">
        <v>9938489</v>
      </c>
      <c r="Q212" s="19">
        <v>8756217</v>
      </c>
      <c r="R212" s="19">
        <v>17843292</v>
      </c>
      <c r="S212" s="20">
        <v>36537998</v>
      </c>
      <c r="T212" s="20">
        <v>2076000</v>
      </c>
      <c r="U212" s="19">
        <v>6102887</v>
      </c>
      <c r="V212" s="19">
        <v>0</v>
      </c>
      <c r="W212" s="18">
        <v>8178887</v>
      </c>
    </row>
    <row r="213" spans="1:23" ht="13" x14ac:dyDescent="0.3">
      <c r="A213" s="24" t="s">
        <v>6</v>
      </c>
      <c r="B213" s="23" t="s">
        <v>222</v>
      </c>
      <c r="C213" s="22" t="s">
        <v>221</v>
      </c>
      <c r="D213" s="20">
        <v>5307000</v>
      </c>
      <c r="E213" s="19">
        <v>5898796</v>
      </c>
      <c r="F213" s="19">
        <v>6519475</v>
      </c>
      <c r="G213" s="21">
        <f>IF(($E213     =0),0,($F213     /$E213     ))</f>
        <v>1.105221302787891</v>
      </c>
      <c r="H213" s="20">
        <v>0</v>
      </c>
      <c r="I213" s="19">
        <v>0</v>
      </c>
      <c r="J213" s="19">
        <v>0</v>
      </c>
      <c r="K213" s="20">
        <v>0</v>
      </c>
      <c r="L213" s="20">
        <v>0</v>
      </c>
      <c r="M213" s="19">
        <v>29025</v>
      </c>
      <c r="N213" s="19">
        <v>707816</v>
      </c>
      <c r="O213" s="20">
        <v>736841</v>
      </c>
      <c r="P213" s="20">
        <v>0</v>
      </c>
      <c r="Q213" s="19">
        <v>1700246</v>
      </c>
      <c r="R213" s="19">
        <v>0</v>
      </c>
      <c r="S213" s="20">
        <v>1700246</v>
      </c>
      <c r="T213" s="20">
        <v>2745115</v>
      </c>
      <c r="U213" s="19">
        <v>562213</v>
      </c>
      <c r="V213" s="19">
        <v>775060</v>
      </c>
      <c r="W213" s="18">
        <v>4082388</v>
      </c>
    </row>
    <row r="214" spans="1:23" ht="14" x14ac:dyDescent="0.3">
      <c r="A214" s="17" t="s">
        <v>0</v>
      </c>
      <c r="B214" s="16" t="s">
        <v>220</v>
      </c>
      <c r="C214" s="15" t="s">
        <v>0</v>
      </c>
      <c r="D214" s="13">
        <f>SUM(D206:D213)</f>
        <v>1086707760</v>
      </c>
      <c r="E214" s="12">
        <f>SUM(E206:E213)</f>
        <v>1175676354</v>
      </c>
      <c r="F214" s="12">
        <f>SUM(F206:F213)</f>
        <v>931799215</v>
      </c>
      <c r="G214" s="14">
        <f>IF(($E214     =0),0,($F214     /$E214     ))</f>
        <v>0.79256439225790531</v>
      </c>
      <c r="H214" s="13">
        <f>SUM(H206:H213)</f>
        <v>30618090</v>
      </c>
      <c r="I214" s="12">
        <f>SUM(I206:I213)</f>
        <v>70414124</v>
      </c>
      <c r="J214" s="12">
        <f>SUM(J206:J213)</f>
        <v>86386214</v>
      </c>
      <c r="K214" s="13">
        <f>SUM(K206:K213)</f>
        <v>187418428</v>
      </c>
      <c r="L214" s="13">
        <f>SUM(L206:L213)</f>
        <v>90242578</v>
      </c>
      <c r="M214" s="12">
        <f>SUM(M206:M213)</f>
        <v>63896070</v>
      </c>
      <c r="N214" s="12">
        <f>SUM(N206:N213)</f>
        <v>115442834</v>
      </c>
      <c r="O214" s="13">
        <f>SUM(O206:O213)</f>
        <v>269581482</v>
      </c>
      <c r="P214" s="13">
        <f>SUM(P206:P213)</f>
        <v>55115588</v>
      </c>
      <c r="Q214" s="12">
        <f>SUM(Q206:Q213)</f>
        <v>75057442</v>
      </c>
      <c r="R214" s="12">
        <f>SUM(R206:R213)</f>
        <v>79465037</v>
      </c>
      <c r="S214" s="13">
        <f>SUM(S206:S213)</f>
        <v>209638067</v>
      </c>
      <c r="T214" s="13">
        <f>SUM(T206:T213)</f>
        <v>108093478</v>
      </c>
      <c r="U214" s="12">
        <f>SUM(U206:U213)</f>
        <v>63271061</v>
      </c>
      <c r="V214" s="12">
        <f>SUM(V206:V213)</f>
        <v>93796699</v>
      </c>
      <c r="W214" s="11">
        <f>SUM(W206:W213)</f>
        <v>265161238</v>
      </c>
    </row>
    <row r="215" spans="1:23" ht="13" x14ac:dyDescent="0.3">
      <c r="A215" s="24" t="s">
        <v>9</v>
      </c>
      <c r="B215" s="23" t="s">
        <v>219</v>
      </c>
      <c r="C215" s="22" t="s">
        <v>218</v>
      </c>
      <c r="D215" s="20">
        <v>65245000</v>
      </c>
      <c r="E215" s="19">
        <v>64495000</v>
      </c>
      <c r="F215" s="19">
        <v>37123268</v>
      </c>
      <c r="G215" s="21">
        <f>IF(($E215     =0),0,($F215     /$E215     ))</f>
        <v>0.5755991627257927</v>
      </c>
      <c r="H215" s="20">
        <v>787138</v>
      </c>
      <c r="I215" s="19">
        <v>-264247</v>
      </c>
      <c r="J215" s="19">
        <v>5360091</v>
      </c>
      <c r="K215" s="20">
        <v>5882982</v>
      </c>
      <c r="L215" s="20">
        <v>7071641</v>
      </c>
      <c r="M215" s="19">
        <v>0</v>
      </c>
      <c r="N215" s="19">
        <v>3275657</v>
      </c>
      <c r="O215" s="20">
        <v>10347298</v>
      </c>
      <c r="P215" s="20">
        <v>2515682</v>
      </c>
      <c r="Q215" s="19">
        <v>2897568</v>
      </c>
      <c r="R215" s="19">
        <v>3358891</v>
      </c>
      <c r="S215" s="20">
        <v>8772141</v>
      </c>
      <c r="T215" s="20">
        <v>3166578</v>
      </c>
      <c r="U215" s="19">
        <v>4680350</v>
      </c>
      <c r="V215" s="19">
        <v>4273919</v>
      </c>
      <c r="W215" s="18">
        <v>12120847</v>
      </c>
    </row>
    <row r="216" spans="1:23" ht="13" x14ac:dyDescent="0.3">
      <c r="A216" s="24" t="s">
        <v>9</v>
      </c>
      <c r="B216" s="23" t="s">
        <v>217</v>
      </c>
      <c r="C216" s="22" t="s">
        <v>216</v>
      </c>
      <c r="D216" s="20">
        <v>241252400</v>
      </c>
      <c r="E216" s="19">
        <v>236685507</v>
      </c>
      <c r="F216" s="19">
        <v>202138442</v>
      </c>
      <c r="G216" s="21">
        <f>IF(($E216     =0),0,($F216     /$E216     ))</f>
        <v>0.85403810551019499</v>
      </c>
      <c r="H216" s="20">
        <v>12000</v>
      </c>
      <c r="I216" s="19">
        <v>6161689</v>
      </c>
      <c r="J216" s="19">
        <v>22121953</v>
      </c>
      <c r="K216" s="20">
        <v>28295642</v>
      </c>
      <c r="L216" s="20">
        <v>7816990</v>
      </c>
      <c r="M216" s="19">
        <v>14752670</v>
      </c>
      <c r="N216" s="19">
        <v>31187305</v>
      </c>
      <c r="O216" s="20">
        <v>53756965</v>
      </c>
      <c r="P216" s="20">
        <v>-22810</v>
      </c>
      <c r="Q216" s="19">
        <v>26084407</v>
      </c>
      <c r="R216" s="19">
        <v>10479839</v>
      </c>
      <c r="S216" s="20">
        <v>36541436</v>
      </c>
      <c r="T216" s="20">
        <v>18626161</v>
      </c>
      <c r="U216" s="19">
        <v>28106079</v>
      </c>
      <c r="V216" s="19">
        <v>36812159</v>
      </c>
      <c r="W216" s="18">
        <v>83544399</v>
      </c>
    </row>
    <row r="217" spans="1:23" ht="13" x14ac:dyDescent="0.3">
      <c r="A217" s="24" t="s">
        <v>9</v>
      </c>
      <c r="B217" s="23" t="s">
        <v>215</v>
      </c>
      <c r="C217" s="22" t="s">
        <v>214</v>
      </c>
      <c r="D217" s="20">
        <v>119789879</v>
      </c>
      <c r="E217" s="19">
        <v>168955472</v>
      </c>
      <c r="F217" s="19">
        <v>136152559</v>
      </c>
      <c r="G217" s="21">
        <f>IF(($E217     =0),0,($F217     /$E217     ))</f>
        <v>0.80584876824824003</v>
      </c>
      <c r="H217" s="20">
        <v>0</v>
      </c>
      <c r="I217" s="19">
        <v>398349</v>
      </c>
      <c r="J217" s="19">
        <v>8861175</v>
      </c>
      <c r="K217" s="20">
        <v>9259524</v>
      </c>
      <c r="L217" s="20">
        <v>18156134</v>
      </c>
      <c r="M217" s="19">
        <v>15416648</v>
      </c>
      <c r="N217" s="19">
        <v>35863652</v>
      </c>
      <c r="O217" s="20">
        <v>69436434</v>
      </c>
      <c r="P217" s="20">
        <v>6099730</v>
      </c>
      <c r="Q217" s="19">
        <v>3023892</v>
      </c>
      <c r="R217" s="19">
        <v>12920396</v>
      </c>
      <c r="S217" s="20">
        <v>22044018</v>
      </c>
      <c r="T217" s="20">
        <v>5007747</v>
      </c>
      <c r="U217" s="19">
        <v>7464497</v>
      </c>
      <c r="V217" s="19">
        <v>22940339</v>
      </c>
      <c r="W217" s="18">
        <v>35412583</v>
      </c>
    </row>
    <row r="218" spans="1:23" ht="13" x14ac:dyDescent="0.3">
      <c r="A218" s="24" t="s">
        <v>9</v>
      </c>
      <c r="B218" s="23" t="s">
        <v>213</v>
      </c>
      <c r="C218" s="22" t="s">
        <v>212</v>
      </c>
      <c r="D218" s="20">
        <v>59117652</v>
      </c>
      <c r="E218" s="19">
        <v>80422990</v>
      </c>
      <c r="F218" s="19">
        <v>81696179</v>
      </c>
      <c r="G218" s="21">
        <f>IF(($E218     =0),0,($F218     /$E218     ))</f>
        <v>1.0158311572350145</v>
      </c>
      <c r="H218" s="20">
        <v>0</v>
      </c>
      <c r="I218" s="19">
        <v>11241570</v>
      </c>
      <c r="J218" s="19">
        <v>9829106</v>
      </c>
      <c r="K218" s="20">
        <v>21070676</v>
      </c>
      <c r="L218" s="20">
        <v>11831096</v>
      </c>
      <c r="M218" s="19">
        <v>6128590</v>
      </c>
      <c r="N218" s="19">
        <v>7554558</v>
      </c>
      <c r="O218" s="20">
        <v>25514244</v>
      </c>
      <c r="P218" s="20">
        <v>834926</v>
      </c>
      <c r="Q218" s="19">
        <v>3284100</v>
      </c>
      <c r="R218" s="19">
        <v>2027126</v>
      </c>
      <c r="S218" s="20">
        <v>6146152</v>
      </c>
      <c r="T218" s="20">
        <v>5826691</v>
      </c>
      <c r="U218" s="19">
        <v>0</v>
      </c>
      <c r="V218" s="19">
        <v>23138416</v>
      </c>
      <c r="W218" s="18">
        <v>28965107</v>
      </c>
    </row>
    <row r="219" spans="1:23" ht="13" x14ac:dyDescent="0.3">
      <c r="A219" s="24" t="s">
        <v>9</v>
      </c>
      <c r="B219" s="23" t="s">
        <v>211</v>
      </c>
      <c r="C219" s="22" t="s">
        <v>210</v>
      </c>
      <c r="D219" s="20">
        <v>256199805</v>
      </c>
      <c r="E219" s="19">
        <v>287542672</v>
      </c>
      <c r="F219" s="19">
        <v>256629896</v>
      </c>
      <c r="G219" s="21">
        <f>IF(($E219     =0),0,($F219     /$E219     ))</f>
        <v>0.89249325748770947</v>
      </c>
      <c r="H219" s="20">
        <v>28784683</v>
      </c>
      <c r="I219" s="19">
        <v>24657723</v>
      </c>
      <c r="J219" s="19">
        <v>26768757</v>
      </c>
      <c r="K219" s="20">
        <v>80211163</v>
      </c>
      <c r="L219" s="20">
        <v>39388975</v>
      </c>
      <c r="M219" s="19">
        <v>6809623</v>
      </c>
      <c r="N219" s="19">
        <v>35235129</v>
      </c>
      <c r="O219" s="20">
        <v>81433727</v>
      </c>
      <c r="P219" s="20">
        <v>5850791</v>
      </c>
      <c r="Q219" s="19">
        <v>9673638</v>
      </c>
      <c r="R219" s="19">
        <v>19741509</v>
      </c>
      <c r="S219" s="20">
        <v>35265938</v>
      </c>
      <c r="T219" s="20">
        <v>11061482</v>
      </c>
      <c r="U219" s="19">
        <v>19334440</v>
      </c>
      <c r="V219" s="19">
        <v>29323146</v>
      </c>
      <c r="W219" s="18">
        <v>59719068</v>
      </c>
    </row>
    <row r="220" spans="1:23" ht="13" x14ac:dyDescent="0.3">
      <c r="A220" s="24" t="s">
        <v>9</v>
      </c>
      <c r="B220" s="23" t="s">
        <v>209</v>
      </c>
      <c r="C220" s="22" t="s">
        <v>208</v>
      </c>
      <c r="D220" s="20">
        <v>155276149</v>
      </c>
      <c r="E220" s="19">
        <v>152776149</v>
      </c>
      <c r="F220" s="19">
        <v>133566879</v>
      </c>
      <c r="G220" s="21">
        <f>IF(($E220     =0),0,($F220     /$E220     ))</f>
        <v>0.87426525589409898</v>
      </c>
      <c r="H220" s="20">
        <v>23525503</v>
      </c>
      <c r="I220" s="19">
        <v>4805923</v>
      </c>
      <c r="J220" s="19">
        <v>3903866</v>
      </c>
      <c r="K220" s="20">
        <v>32235292</v>
      </c>
      <c r="L220" s="20">
        <v>30498735</v>
      </c>
      <c r="M220" s="19">
        <v>13099303</v>
      </c>
      <c r="N220" s="19">
        <v>9332425</v>
      </c>
      <c r="O220" s="20">
        <v>52930463</v>
      </c>
      <c r="P220" s="20">
        <v>538650</v>
      </c>
      <c r="Q220" s="19">
        <v>4565994</v>
      </c>
      <c r="R220" s="19">
        <v>13851773</v>
      </c>
      <c r="S220" s="20">
        <v>18956417</v>
      </c>
      <c r="T220" s="20">
        <v>8950127</v>
      </c>
      <c r="U220" s="19">
        <v>6462076</v>
      </c>
      <c r="V220" s="19">
        <v>14032504</v>
      </c>
      <c r="W220" s="18">
        <v>29444707</v>
      </c>
    </row>
    <row r="221" spans="1:23" ht="13" x14ac:dyDescent="0.3">
      <c r="A221" s="24" t="s">
        <v>6</v>
      </c>
      <c r="B221" s="23" t="s">
        <v>207</v>
      </c>
      <c r="C221" s="22" t="s">
        <v>206</v>
      </c>
      <c r="D221" s="20">
        <v>40657500</v>
      </c>
      <c r="E221" s="19">
        <v>48404967</v>
      </c>
      <c r="F221" s="19">
        <v>42020102</v>
      </c>
      <c r="G221" s="21">
        <f>IF(($E221     =0),0,($F221     /$E221     ))</f>
        <v>0.86809483828384804</v>
      </c>
      <c r="H221" s="20">
        <v>0</v>
      </c>
      <c r="I221" s="19">
        <v>170000</v>
      </c>
      <c r="J221" s="19">
        <v>1623550</v>
      </c>
      <c r="K221" s="20">
        <v>1793550</v>
      </c>
      <c r="L221" s="20">
        <v>2987584</v>
      </c>
      <c r="M221" s="19">
        <v>2426916</v>
      </c>
      <c r="N221" s="19">
        <v>7274151</v>
      </c>
      <c r="O221" s="20">
        <v>12688651</v>
      </c>
      <c r="P221" s="20">
        <v>7414744</v>
      </c>
      <c r="Q221" s="19">
        <v>5987530</v>
      </c>
      <c r="R221" s="19">
        <v>3904265</v>
      </c>
      <c r="S221" s="20">
        <v>17306539</v>
      </c>
      <c r="T221" s="20">
        <v>297274</v>
      </c>
      <c r="U221" s="19">
        <v>3903608</v>
      </c>
      <c r="V221" s="19">
        <v>6030480</v>
      </c>
      <c r="W221" s="18">
        <v>10231362</v>
      </c>
    </row>
    <row r="222" spans="1:23" ht="14" x14ac:dyDescent="0.3">
      <c r="A222" s="17" t="s">
        <v>0</v>
      </c>
      <c r="B222" s="16" t="s">
        <v>205</v>
      </c>
      <c r="C222" s="15" t="s">
        <v>0</v>
      </c>
      <c r="D222" s="13">
        <f>SUM(D215:D221)</f>
        <v>937538385</v>
      </c>
      <c r="E222" s="12">
        <f>SUM(E215:E221)</f>
        <v>1039282757</v>
      </c>
      <c r="F222" s="12">
        <f>SUM(F215:F221)</f>
        <v>889327325</v>
      </c>
      <c r="G222" s="14">
        <f>IF(($E222     =0),0,($F222     /$E222     ))</f>
        <v>0.855712575822135</v>
      </c>
      <c r="H222" s="13">
        <f>SUM(H215:H221)</f>
        <v>53109324</v>
      </c>
      <c r="I222" s="12">
        <f>SUM(I215:I221)</f>
        <v>47171007</v>
      </c>
      <c r="J222" s="12">
        <f>SUM(J215:J221)</f>
        <v>78468498</v>
      </c>
      <c r="K222" s="13">
        <f>SUM(K215:K221)</f>
        <v>178748829</v>
      </c>
      <c r="L222" s="13">
        <f>SUM(L215:L221)</f>
        <v>117751155</v>
      </c>
      <c r="M222" s="12">
        <f>SUM(M215:M221)</f>
        <v>58633750</v>
      </c>
      <c r="N222" s="12">
        <f>SUM(N215:N221)</f>
        <v>129722877</v>
      </c>
      <c r="O222" s="13">
        <f>SUM(O215:O221)</f>
        <v>306107782</v>
      </c>
      <c r="P222" s="13">
        <f>SUM(P215:P221)</f>
        <v>23231713</v>
      </c>
      <c r="Q222" s="12">
        <f>SUM(Q215:Q221)</f>
        <v>55517129</v>
      </c>
      <c r="R222" s="12">
        <f>SUM(R215:R221)</f>
        <v>66283799</v>
      </c>
      <c r="S222" s="13">
        <f>SUM(S215:S221)</f>
        <v>145032641</v>
      </c>
      <c r="T222" s="13">
        <f>SUM(T215:T221)</f>
        <v>52936060</v>
      </c>
      <c r="U222" s="12">
        <f>SUM(U215:U221)</f>
        <v>69951050</v>
      </c>
      <c r="V222" s="12">
        <f>SUM(V215:V221)</f>
        <v>136550963</v>
      </c>
      <c r="W222" s="11">
        <f>SUM(W215:W221)</f>
        <v>259438073</v>
      </c>
    </row>
    <row r="223" spans="1:23" ht="13" x14ac:dyDescent="0.3">
      <c r="A223" s="24" t="s">
        <v>9</v>
      </c>
      <c r="B223" s="23" t="s">
        <v>204</v>
      </c>
      <c r="C223" s="22" t="s">
        <v>203</v>
      </c>
      <c r="D223" s="20">
        <v>123732799</v>
      </c>
      <c r="E223" s="19">
        <v>123732799</v>
      </c>
      <c r="F223" s="19">
        <v>137540372</v>
      </c>
      <c r="G223" s="21">
        <f>IF(($E223     =0),0,($F223     /$E223     ))</f>
        <v>1.1115918585176434</v>
      </c>
      <c r="H223" s="20">
        <v>2587516</v>
      </c>
      <c r="I223" s="19">
        <v>7536612</v>
      </c>
      <c r="J223" s="19">
        <v>7089966</v>
      </c>
      <c r="K223" s="20">
        <v>17214094</v>
      </c>
      <c r="L223" s="20">
        <v>16764841</v>
      </c>
      <c r="M223" s="19">
        <v>4312168</v>
      </c>
      <c r="N223" s="19">
        <v>13186203</v>
      </c>
      <c r="O223" s="20">
        <v>34263212</v>
      </c>
      <c r="P223" s="20">
        <v>8211015</v>
      </c>
      <c r="Q223" s="19">
        <v>3265610</v>
      </c>
      <c r="R223" s="19">
        <v>7335092</v>
      </c>
      <c r="S223" s="20">
        <v>18811717</v>
      </c>
      <c r="T223" s="20">
        <v>12350442</v>
      </c>
      <c r="U223" s="19">
        <v>1806745</v>
      </c>
      <c r="V223" s="19">
        <v>53094162</v>
      </c>
      <c r="W223" s="18">
        <v>67251349</v>
      </c>
    </row>
    <row r="224" spans="1:23" ht="13" x14ac:dyDescent="0.3">
      <c r="A224" s="24" t="s">
        <v>9</v>
      </c>
      <c r="B224" s="23" t="s">
        <v>202</v>
      </c>
      <c r="C224" s="22" t="s">
        <v>201</v>
      </c>
      <c r="D224" s="20">
        <v>358492510</v>
      </c>
      <c r="E224" s="19">
        <v>353275435</v>
      </c>
      <c r="F224" s="19">
        <v>291160962</v>
      </c>
      <c r="G224" s="21">
        <f>IF(($E224     =0),0,($F224     /$E224     ))</f>
        <v>0.82417551053330385</v>
      </c>
      <c r="H224" s="20">
        <v>6158575</v>
      </c>
      <c r="I224" s="19">
        <v>29284112</v>
      </c>
      <c r="J224" s="19">
        <v>32537886</v>
      </c>
      <c r="K224" s="20">
        <v>67980573</v>
      </c>
      <c r="L224" s="20">
        <v>27984280</v>
      </c>
      <c r="M224" s="19">
        <v>39958322</v>
      </c>
      <c r="N224" s="19">
        <v>32638137</v>
      </c>
      <c r="O224" s="20">
        <v>100580739</v>
      </c>
      <c r="P224" s="20">
        <v>7479888</v>
      </c>
      <c r="Q224" s="19">
        <v>21064123</v>
      </c>
      <c r="R224" s="19">
        <v>30849931</v>
      </c>
      <c r="S224" s="20">
        <v>59393942</v>
      </c>
      <c r="T224" s="20">
        <v>16298220</v>
      </c>
      <c r="U224" s="19">
        <v>17809694</v>
      </c>
      <c r="V224" s="19">
        <v>29097794</v>
      </c>
      <c r="W224" s="18">
        <v>63205708</v>
      </c>
    </row>
    <row r="225" spans="1:23" ht="13" x14ac:dyDescent="0.3">
      <c r="A225" s="24" t="s">
        <v>9</v>
      </c>
      <c r="B225" s="23" t="s">
        <v>200</v>
      </c>
      <c r="C225" s="22" t="s">
        <v>199</v>
      </c>
      <c r="D225" s="20">
        <v>580182587</v>
      </c>
      <c r="E225" s="19">
        <v>571981999</v>
      </c>
      <c r="F225" s="19">
        <v>266632727</v>
      </c>
      <c r="G225" s="21">
        <f>IF(($E225     =0),0,($F225     /$E225     ))</f>
        <v>0.46615580117233724</v>
      </c>
      <c r="H225" s="20">
        <v>18813612</v>
      </c>
      <c r="I225" s="19">
        <v>10828145</v>
      </c>
      <c r="J225" s="19">
        <v>15937306</v>
      </c>
      <c r="K225" s="20">
        <v>45579063</v>
      </c>
      <c r="L225" s="20">
        <v>8286521</v>
      </c>
      <c r="M225" s="19">
        <v>24477847</v>
      </c>
      <c r="N225" s="19">
        <v>14367181</v>
      </c>
      <c r="O225" s="20">
        <v>47131549</v>
      </c>
      <c r="P225" s="20">
        <v>656269</v>
      </c>
      <c r="Q225" s="19">
        <v>30926821</v>
      </c>
      <c r="R225" s="19">
        <v>48124645</v>
      </c>
      <c r="S225" s="20">
        <v>79707735</v>
      </c>
      <c r="T225" s="20">
        <v>29263991</v>
      </c>
      <c r="U225" s="19">
        <v>18810242</v>
      </c>
      <c r="V225" s="19">
        <v>46140147</v>
      </c>
      <c r="W225" s="18">
        <v>94214380</v>
      </c>
    </row>
    <row r="226" spans="1:23" ht="13" x14ac:dyDescent="0.3">
      <c r="A226" s="24" t="s">
        <v>9</v>
      </c>
      <c r="B226" s="23" t="s">
        <v>198</v>
      </c>
      <c r="C226" s="22" t="s">
        <v>197</v>
      </c>
      <c r="D226" s="20">
        <v>720934000</v>
      </c>
      <c r="E226" s="19">
        <v>799815637</v>
      </c>
      <c r="F226" s="19">
        <v>684534972</v>
      </c>
      <c r="G226" s="21">
        <f>IF(($E226     =0),0,($F226     /$E226     ))</f>
        <v>0.85586595251825515</v>
      </c>
      <c r="H226" s="20">
        <v>38119498</v>
      </c>
      <c r="I226" s="19">
        <v>89380184</v>
      </c>
      <c r="J226" s="19">
        <v>21671146</v>
      </c>
      <c r="K226" s="20">
        <v>149170828</v>
      </c>
      <c r="L226" s="20">
        <v>20858017</v>
      </c>
      <c r="M226" s="19">
        <v>138039569</v>
      </c>
      <c r="N226" s="19">
        <v>70100126</v>
      </c>
      <c r="O226" s="20">
        <v>228997712</v>
      </c>
      <c r="P226" s="20">
        <v>15147888</v>
      </c>
      <c r="Q226" s="19">
        <v>21190501</v>
      </c>
      <c r="R226" s="19">
        <v>145197301</v>
      </c>
      <c r="S226" s="20">
        <v>181535690</v>
      </c>
      <c r="T226" s="20">
        <v>36382957</v>
      </c>
      <c r="U226" s="19">
        <v>54050941</v>
      </c>
      <c r="V226" s="19">
        <v>34396844</v>
      </c>
      <c r="W226" s="18">
        <v>124830742</v>
      </c>
    </row>
    <row r="227" spans="1:23" ht="13" x14ac:dyDescent="0.3">
      <c r="A227" s="24" t="s">
        <v>6</v>
      </c>
      <c r="B227" s="23" t="s">
        <v>196</v>
      </c>
      <c r="C227" s="22" t="s">
        <v>195</v>
      </c>
      <c r="D227" s="20">
        <v>205633023</v>
      </c>
      <c r="E227" s="19">
        <v>199314124</v>
      </c>
      <c r="F227" s="19">
        <v>197113252</v>
      </c>
      <c r="G227" s="21">
        <f>IF(($E227     =0),0,($F227     /$E227     ))</f>
        <v>0.98895777200415558</v>
      </c>
      <c r="H227" s="20">
        <v>15498023</v>
      </c>
      <c r="I227" s="19">
        <v>27551313</v>
      </c>
      <c r="J227" s="19">
        <v>2669178</v>
      </c>
      <c r="K227" s="20">
        <v>45718514</v>
      </c>
      <c r="L227" s="20">
        <v>8863069</v>
      </c>
      <c r="M227" s="19">
        <v>14430184</v>
      </c>
      <c r="N227" s="19">
        <v>19862646</v>
      </c>
      <c r="O227" s="20">
        <v>43155899</v>
      </c>
      <c r="P227" s="20">
        <v>707650</v>
      </c>
      <c r="Q227" s="19">
        <v>12703038</v>
      </c>
      <c r="R227" s="19">
        <v>42887300</v>
      </c>
      <c r="S227" s="20">
        <v>56297988</v>
      </c>
      <c r="T227" s="20">
        <v>9179138</v>
      </c>
      <c r="U227" s="19">
        <v>27850085</v>
      </c>
      <c r="V227" s="19">
        <v>14911628</v>
      </c>
      <c r="W227" s="18">
        <v>51940851</v>
      </c>
    </row>
    <row r="228" spans="1:23" ht="14" x14ac:dyDescent="0.3">
      <c r="A228" s="17" t="s">
        <v>0</v>
      </c>
      <c r="B228" s="16" t="s">
        <v>194</v>
      </c>
      <c r="C228" s="15" t="s">
        <v>0</v>
      </c>
      <c r="D228" s="13">
        <f>SUM(D223:D227)</f>
        <v>1988974919</v>
      </c>
      <c r="E228" s="12">
        <f>SUM(E223:E227)</f>
        <v>2048119994</v>
      </c>
      <c r="F228" s="12">
        <f>SUM(F223:F227)</f>
        <v>1576982285</v>
      </c>
      <c r="G228" s="14">
        <f>IF(($E228     =0),0,($F228     /$E228     ))</f>
        <v>0.76996576842167186</v>
      </c>
      <c r="H228" s="13">
        <f>SUM(H223:H227)</f>
        <v>81177224</v>
      </c>
      <c r="I228" s="12">
        <f>SUM(I223:I227)</f>
        <v>164580366</v>
      </c>
      <c r="J228" s="12">
        <f>SUM(J223:J227)</f>
        <v>79905482</v>
      </c>
      <c r="K228" s="13">
        <f>SUM(K223:K227)</f>
        <v>325663072</v>
      </c>
      <c r="L228" s="13">
        <f>SUM(L223:L227)</f>
        <v>82756728</v>
      </c>
      <c r="M228" s="12">
        <f>SUM(M223:M227)</f>
        <v>221218090</v>
      </c>
      <c r="N228" s="12">
        <f>SUM(N223:N227)</f>
        <v>150154293</v>
      </c>
      <c r="O228" s="13">
        <f>SUM(O223:O227)</f>
        <v>454129111</v>
      </c>
      <c r="P228" s="13">
        <f>SUM(P223:P227)</f>
        <v>32202710</v>
      </c>
      <c r="Q228" s="12">
        <f>SUM(Q223:Q227)</f>
        <v>89150093</v>
      </c>
      <c r="R228" s="12">
        <f>SUM(R223:R227)</f>
        <v>274394269</v>
      </c>
      <c r="S228" s="13">
        <f>SUM(S223:S227)</f>
        <v>395747072</v>
      </c>
      <c r="T228" s="13">
        <f>SUM(T223:T227)</f>
        <v>103474748</v>
      </c>
      <c r="U228" s="12">
        <f>SUM(U223:U227)</f>
        <v>120327707</v>
      </c>
      <c r="V228" s="12">
        <f>SUM(V223:V227)</f>
        <v>177640575</v>
      </c>
      <c r="W228" s="11">
        <f>SUM(W223:W227)</f>
        <v>401443030</v>
      </c>
    </row>
    <row r="229" spans="1:23" ht="14" x14ac:dyDescent="0.3">
      <c r="A229" s="17" t="s">
        <v>0</v>
      </c>
      <c r="B229" s="16" t="s">
        <v>193</v>
      </c>
      <c r="C229" s="15" t="s">
        <v>0</v>
      </c>
      <c r="D229" s="13">
        <f>SUM(D206:D213,D215:D221,D223:D227)</f>
        <v>4013221064</v>
      </c>
      <c r="E229" s="12">
        <f>SUM(E206:E213,E215:E221,E223:E227)</f>
        <v>4263079105</v>
      </c>
      <c r="F229" s="12">
        <f>SUM(F206:F213,F215:F221,F223:F227)</f>
        <v>3398108825</v>
      </c>
      <c r="G229" s="14">
        <f>IF(($E229     =0),0,($F229     /$E229     ))</f>
        <v>0.79710198692172751</v>
      </c>
      <c r="H229" s="13">
        <f>SUM(H206:H213,H215:H221,H223:H227)</f>
        <v>164904638</v>
      </c>
      <c r="I229" s="12">
        <f>SUM(I206:I213,I215:I221,I223:I227)</f>
        <v>282165497</v>
      </c>
      <c r="J229" s="12">
        <f>SUM(J206:J213,J215:J221,J223:J227)</f>
        <v>244760194</v>
      </c>
      <c r="K229" s="13">
        <f>SUM(K206:K213,K215:K221,K223:K227)</f>
        <v>691830329</v>
      </c>
      <c r="L229" s="13">
        <f>SUM(L206:L213,L215:L221,L223:L227)</f>
        <v>290750461</v>
      </c>
      <c r="M229" s="12">
        <f>SUM(M206:M213,M215:M221,M223:M227)</f>
        <v>343747910</v>
      </c>
      <c r="N229" s="12">
        <f>SUM(N206:N213,N215:N221,N223:N227)</f>
        <v>395320004</v>
      </c>
      <c r="O229" s="13">
        <f>SUM(O206:O213,O215:O221,O223:O227)</f>
        <v>1029818375</v>
      </c>
      <c r="P229" s="13">
        <f>SUM(P206:P213,P215:P221,P223:P227)</f>
        <v>110550011</v>
      </c>
      <c r="Q229" s="12">
        <f>SUM(Q206:Q213,Q215:Q221,Q223:Q227)</f>
        <v>219724664</v>
      </c>
      <c r="R229" s="12">
        <f>SUM(R206:R213,R215:R221,R223:R227)</f>
        <v>420143105</v>
      </c>
      <c r="S229" s="13">
        <f>SUM(S206:S213,S215:S221,S223:S227)</f>
        <v>750417780</v>
      </c>
      <c r="T229" s="13">
        <f>SUM(T206:T213,T215:T221,T223:T227)</f>
        <v>264504286</v>
      </c>
      <c r="U229" s="12">
        <f>SUM(U206:U213,U215:U221,U223:U227)</f>
        <v>253549818</v>
      </c>
      <c r="V229" s="12">
        <f>SUM(V206:V213,V215:V221,V223:V227)</f>
        <v>407988237</v>
      </c>
      <c r="W229" s="11">
        <f>SUM(W206:W213,W215:W221,W223:W227)</f>
        <v>926042341</v>
      </c>
    </row>
    <row r="230" spans="1:23" ht="14.5" customHeight="1" x14ac:dyDescent="0.3">
      <c r="A230" s="29"/>
      <c r="B230" s="27" t="s">
        <v>73</v>
      </c>
      <c r="D230" s="26"/>
      <c r="E230" s="1"/>
      <c r="F230" s="1"/>
      <c r="G230" s="2"/>
      <c r="H230" s="26"/>
      <c r="I230" s="1"/>
      <c r="J230" s="1"/>
      <c r="K230" s="26"/>
      <c r="L230" s="26"/>
      <c r="M230" s="1"/>
      <c r="N230" s="1"/>
      <c r="O230" s="26"/>
      <c r="P230" s="26"/>
      <c r="Q230" s="1"/>
      <c r="R230" s="1"/>
      <c r="S230" s="26"/>
      <c r="T230" s="26"/>
      <c r="U230" s="1"/>
      <c r="V230" s="1"/>
      <c r="W230" s="25"/>
    </row>
    <row r="231" spans="1:23" ht="14.5" customHeight="1" x14ac:dyDescent="0.3">
      <c r="A231" s="28" t="s">
        <v>0</v>
      </c>
      <c r="B231" s="27" t="s">
        <v>192</v>
      </c>
      <c r="D231" s="26"/>
      <c r="E231" s="1"/>
      <c r="F231" s="1"/>
      <c r="G231" s="2"/>
      <c r="H231" s="26"/>
      <c r="I231" s="1"/>
      <c r="J231" s="1"/>
      <c r="K231" s="26"/>
      <c r="L231" s="26"/>
      <c r="M231" s="1"/>
      <c r="N231" s="1"/>
      <c r="O231" s="26"/>
      <c r="P231" s="26"/>
      <c r="Q231" s="1"/>
      <c r="R231" s="1"/>
      <c r="S231" s="26"/>
      <c r="T231" s="26"/>
      <c r="U231" s="1"/>
      <c r="V231" s="1"/>
      <c r="W231" s="25"/>
    </row>
    <row r="232" spans="1:23" ht="13" x14ac:dyDescent="0.3">
      <c r="A232" s="24" t="s">
        <v>9</v>
      </c>
      <c r="B232" s="23" t="s">
        <v>191</v>
      </c>
      <c r="C232" s="22" t="s">
        <v>190</v>
      </c>
      <c r="D232" s="20">
        <v>196471805</v>
      </c>
      <c r="E232" s="19">
        <v>227471805</v>
      </c>
      <c r="F232" s="19">
        <v>193230653</v>
      </c>
      <c r="G232" s="21">
        <f>IF(($E232     =0),0,($F232     /$E232     ))</f>
        <v>0.84947078606071635</v>
      </c>
      <c r="H232" s="20">
        <v>24930129</v>
      </c>
      <c r="I232" s="19">
        <v>6925016</v>
      </c>
      <c r="J232" s="19">
        <v>24710518</v>
      </c>
      <c r="K232" s="20">
        <v>56565663</v>
      </c>
      <c r="L232" s="20">
        <v>26028654</v>
      </c>
      <c r="M232" s="19">
        <v>12161267</v>
      </c>
      <c r="N232" s="19">
        <v>13624602</v>
      </c>
      <c r="O232" s="20">
        <v>51814523</v>
      </c>
      <c r="P232" s="20">
        <v>8248932</v>
      </c>
      <c r="Q232" s="19">
        <v>5949279</v>
      </c>
      <c r="R232" s="19">
        <v>13922010</v>
      </c>
      <c r="S232" s="20">
        <v>28120221</v>
      </c>
      <c r="T232" s="20">
        <v>10258567</v>
      </c>
      <c r="U232" s="19">
        <v>15754916</v>
      </c>
      <c r="V232" s="19">
        <v>30716763</v>
      </c>
      <c r="W232" s="18">
        <v>56730246</v>
      </c>
    </row>
    <row r="233" spans="1:23" ht="13" x14ac:dyDescent="0.3">
      <c r="A233" s="24" t="s">
        <v>9</v>
      </c>
      <c r="B233" s="23" t="s">
        <v>189</v>
      </c>
      <c r="C233" s="22" t="s">
        <v>188</v>
      </c>
      <c r="D233" s="20">
        <v>373906000</v>
      </c>
      <c r="E233" s="19">
        <v>461434364</v>
      </c>
      <c r="F233" s="19">
        <v>352500511</v>
      </c>
      <c r="G233" s="21">
        <f>IF(($E233     =0),0,($F233     /$E233     ))</f>
        <v>0.76392340601663555</v>
      </c>
      <c r="H233" s="20">
        <v>0</v>
      </c>
      <c r="I233" s="19">
        <v>28659282</v>
      </c>
      <c r="J233" s="19">
        <v>17287417</v>
      </c>
      <c r="K233" s="20">
        <v>45946699</v>
      </c>
      <c r="L233" s="20">
        <v>17022460</v>
      </c>
      <c r="M233" s="19">
        <v>19883422</v>
      </c>
      <c r="N233" s="19">
        <v>72696857</v>
      </c>
      <c r="O233" s="20">
        <v>109602739</v>
      </c>
      <c r="P233" s="20">
        <v>4299073</v>
      </c>
      <c r="Q233" s="19">
        <v>8091727</v>
      </c>
      <c r="R233" s="19">
        <v>14576248</v>
      </c>
      <c r="S233" s="20">
        <v>26967048</v>
      </c>
      <c r="T233" s="20">
        <v>41779145</v>
      </c>
      <c r="U233" s="19">
        <v>16741350</v>
      </c>
      <c r="V233" s="19">
        <v>111463530</v>
      </c>
      <c r="W233" s="18">
        <v>169984025</v>
      </c>
    </row>
    <row r="234" spans="1:23" ht="13" x14ac:dyDescent="0.3">
      <c r="A234" s="24" t="s">
        <v>9</v>
      </c>
      <c r="B234" s="23" t="s">
        <v>187</v>
      </c>
      <c r="C234" s="22" t="s">
        <v>186</v>
      </c>
      <c r="D234" s="20">
        <v>482704389</v>
      </c>
      <c r="E234" s="19">
        <v>512287314</v>
      </c>
      <c r="F234" s="19">
        <v>242430570</v>
      </c>
      <c r="G234" s="21">
        <f>IF(($E234     =0),0,($F234     /$E234     ))</f>
        <v>0.47323164828555564</v>
      </c>
      <c r="H234" s="20">
        <v>485652</v>
      </c>
      <c r="I234" s="19">
        <v>28711533</v>
      </c>
      <c r="J234" s="19">
        <v>14126581</v>
      </c>
      <c r="K234" s="20">
        <v>43323766</v>
      </c>
      <c r="L234" s="20">
        <v>26694044</v>
      </c>
      <c r="M234" s="19">
        <v>15425328</v>
      </c>
      <c r="N234" s="19">
        <v>48363496</v>
      </c>
      <c r="O234" s="20">
        <v>90482868</v>
      </c>
      <c r="P234" s="20">
        <v>5446033</v>
      </c>
      <c r="Q234" s="19">
        <v>7998132</v>
      </c>
      <c r="R234" s="19">
        <v>0</v>
      </c>
      <c r="S234" s="20">
        <v>13444165</v>
      </c>
      <c r="T234" s="20">
        <v>25364551</v>
      </c>
      <c r="U234" s="19">
        <v>19838438</v>
      </c>
      <c r="V234" s="19">
        <v>49976782</v>
      </c>
      <c r="W234" s="18">
        <v>95179771</v>
      </c>
    </row>
    <row r="235" spans="1:23" ht="13" x14ac:dyDescent="0.3">
      <c r="A235" s="24" t="s">
        <v>9</v>
      </c>
      <c r="B235" s="23" t="s">
        <v>185</v>
      </c>
      <c r="C235" s="22" t="s">
        <v>184</v>
      </c>
      <c r="D235" s="20">
        <v>55009250</v>
      </c>
      <c r="E235" s="19">
        <v>68914981</v>
      </c>
      <c r="F235" s="19">
        <v>31694623</v>
      </c>
      <c r="G235" s="21">
        <f>IF(($E235     =0),0,($F235     /$E235     ))</f>
        <v>0.45990904357936341</v>
      </c>
      <c r="H235" s="20">
        <v>0</v>
      </c>
      <c r="I235" s="19">
        <v>0</v>
      </c>
      <c r="J235" s="19">
        <v>2707809</v>
      </c>
      <c r="K235" s="20">
        <v>2707809</v>
      </c>
      <c r="L235" s="20">
        <v>826941</v>
      </c>
      <c r="M235" s="19">
        <v>438791</v>
      </c>
      <c r="N235" s="19">
        <v>3132186</v>
      </c>
      <c r="O235" s="20">
        <v>4397918</v>
      </c>
      <c r="P235" s="20">
        <v>0</v>
      </c>
      <c r="Q235" s="19">
        <v>23990205</v>
      </c>
      <c r="R235" s="19">
        <v>547879</v>
      </c>
      <c r="S235" s="20">
        <v>24538084</v>
      </c>
      <c r="T235" s="20">
        <v>0</v>
      </c>
      <c r="U235" s="19">
        <v>229542</v>
      </c>
      <c r="V235" s="19">
        <v>-178730</v>
      </c>
      <c r="W235" s="18">
        <v>50812</v>
      </c>
    </row>
    <row r="236" spans="1:23" ht="13" x14ac:dyDescent="0.3">
      <c r="A236" s="24" t="s">
        <v>9</v>
      </c>
      <c r="B236" s="23" t="s">
        <v>183</v>
      </c>
      <c r="C236" s="22" t="s">
        <v>182</v>
      </c>
      <c r="D236" s="20">
        <v>225068000</v>
      </c>
      <c r="E236" s="19">
        <v>235889576</v>
      </c>
      <c r="F236" s="19">
        <v>155113306</v>
      </c>
      <c r="G236" s="21">
        <f>IF(($E236     =0),0,($F236     /$E236     ))</f>
        <v>0.65756744587984672</v>
      </c>
      <c r="H236" s="20">
        <v>0</v>
      </c>
      <c r="I236" s="19">
        <v>9248224</v>
      </c>
      <c r="J236" s="19">
        <v>7238003</v>
      </c>
      <c r="K236" s="20">
        <v>16486227</v>
      </c>
      <c r="L236" s="20">
        <v>20028700</v>
      </c>
      <c r="M236" s="19">
        <v>3945</v>
      </c>
      <c r="N236" s="19">
        <v>37554778</v>
      </c>
      <c r="O236" s="20">
        <v>57587423</v>
      </c>
      <c r="P236" s="20">
        <v>1700520</v>
      </c>
      <c r="Q236" s="19">
        <v>13374307</v>
      </c>
      <c r="R236" s="19">
        <v>4143758</v>
      </c>
      <c r="S236" s="20">
        <v>19218585</v>
      </c>
      <c r="T236" s="20">
        <v>24609331</v>
      </c>
      <c r="U236" s="19">
        <v>12764150</v>
      </c>
      <c r="V236" s="19">
        <v>24447590</v>
      </c>
      <c r="W236" s="18">
        <v>61821071</v>
      </c>
    </row>
    <row r="237" spans="1:23" ht="13" x14ac:dyDescent="0.3">
      <c r="A237" s="24" t="s">
        <v>6</v>
      </c>
      <c r="B237" s="23" t="s">
        <v>181</v>
      </c>
      <c r="C237" s="22" t="s">
        <v>180</v>
      </c>
      <c r="D237" s="20">
        <v>32950001</v>
      </c>
      <c r="E237" s="19">
        <v>61821012</v>
      </c>
      <c r="F237" s="19">
        <v>78747076</v>
      </c>
      <c r="G237" s="21">
        <f>IF(($E237     =0),0,($F237     /$E237     ))</f>
        <v>1.2737914416541742</v>
      </c>
      <c r="H237" s="20">
        <v>0</v>
      </c>
      <c r="I237" s="19">
        <v>5366852</v>
      </c>
      <c r="J237" s="19">
        <v>178312296</v>
      </c>
      <c r="K237" s="20">
        <v>183679148</v>
      </c>
      <c r="L237" s="20">
        <v>5582098</v>
      </c>
      <c r="M237" s="19">
        <v>6807139</v>
      </c>
      <c r="N237" s="19">
        <v>6947237</v>
      </c>
      <c r="O237" s="20">
        <v>19336474</v>
      </c>
      <c r="P237" s="20">
        <v>28643</v>
      </c>
      <c r="Q237" s="19">
        <v>0</v>
      </c>
      <c r="R237" s="19">
        <v>2405589</v>
      </c>
      <c r="S237" s="20">
        <v>2434232</v>
      </c>
      <c r="T237" s="20">
        <v>0</v>
      </c>
      <c r="U237" s="19">
        <v>-131749438</v>
      </c>
      <c r="V237" s="19">
        <v>5046660</v>
      </c>
      <c r="W237" s="18">
        <v>-126702778</v>
      </c>
    </row>
    <row r="238" spans="1:23" ht="14" x14ac:dyDescent="0.3">
      <c r="A238" s="17" t="s">
        <v>0</v>
      </c>
      <c r="B238" s="16" t="s">
        <v>179</v>
      </c>
      <c r="C238" s="15" t="s">
        <v>0</v>
      </c>
      <c r="D238" s="13">
        <f>SUM(D232:D237)</f>
        <v>1366109445</v>
      </c>
      <c r="E238" s="12">
        <f>SUM(E232:E237)</f>
        <v>1567819052</v>
      </c>
      <c r="F238" s="12">
        <f>SUM(F232:F237)</f>
        <v>1053716739</v>
      </c>
      <c r="G238" s="14">
        <f>IF(($E238     =0),0,($F238     /$E238     ))</f>
        <v>0.67209078602267169</v>
      </c>
      <c r="H238" s="13">
        <f>SUM(H232:H237)</f>
        <v>25415781</v>
      </c>
      <c r="I238" s="12">
        <f>SUM(I232:I237)</f>
        <v>78910907</v>
      </c>
      <c r="J238" s="12">
        <f>SUM(J232:J237)</f>
        <v>244382624</v>
      </c>
      <c r="K238" s="13">
        <f>SUM(K232:K237)</f>
        <v>348709312</v>
      </c>
      <c r="L238" s="13">
        <f>SUM(L232:L237)</f>
        <v>96182897</v>
      </c>
      <c r="M238" s="12">
        <f>SUM(M232:M237)</f>
        <v>54719892</v>
      </c>
      <c r="N238" s="12">
        <f>SUM(N232:N237)</f>
        <v>182319156</v>
      </c>
      <c r="O238" s="13">
        <f>SUM(O232:O237)</f>
        <v>333221945</v>
      </c>
      <c r="P238" s="13">
        <f>SUM(P232:P237)</f>
        <v>19723201</v>
      </c>
      <c r="Q238" s="12">
        <f>SUM(Q232:Q237)</f>
        <v>59403650</v>
      </c>
      <c r="R238" s="12">
        <f>SUM(R232:R237)</f>
        <v>35595484</v>
      </c>
      <c r="S238" s="13">
        <f>SUM(S232:S237)</f>
        <v>114722335</v>
      </c>
      <c r="T238" s="13">
        <f>SUM(T232:T237)</f>
        <v>102011594</v>
      </c>
      <c r="U238" s="12">
        <f>SUM(U232:U237)</f>
        <v>-66421042</v>
      </c>
      <c r="V238" s="12">
        <f>SUM(V232:V237)</f>
        <v>221472595</v>
      </c>
      <c r="W238" s="11">
        <f>SUM(W232:W237)</f>
        <v>257063147</v>
      </c>
    </row>
    <row r="239" spans="1:23" ht="13" x14ac:dyDescent="0.3">
      <c r="A239" s="24" t="s">
        <v>9</v>
      </c>
      <c r="B239" s="23" t="s">
        <v>178</v>
      </c>
      <c r="C239" s="22" t="s">
        <v>177</v>
      </c>
      <c r="D239" s="20">
        <v>38596464</v>
      </c>
      <c r="E239" s="19">
        <v>50308644</v>
      </c>
      <c r="F239" s="19">
        <v>63260229</v>
      </c>
      <c r="G239" s="21">
        <f>IF(($E239     =0),0,($F239     /$E239     ))</f>
        <v>1.25744253810538</v>
      </c>
      <c r="H239" s="20">
        <v>7252714</v>
      </c>
      <c r="I239" s="19">
        <v>7425511</v>
      </c>
      <c r="J239" s="19">
        <v>7655809</v>
      </c>
      <c r="K239" s="20">
        <v>22334034</v>
      </c>
      <c r="L239" s="20">
        <v>7017665</v>
      </c>
      <c r="M239" s="19">
        <v>3324103</v>
      </c>
      <c r="N239" s="19">
        <v>6321723</v>
      </c>
      <c r="O239" s="20">
        <v>16663491</v>
      </c>
      <c r="P239" s="20">
        <v>1013293</v>
      </c>
      <c r="Q239" s="19">
        <v>1217405</v>
      </c>
      <c r="R239" s="19">
        <v>16361622</v>
      </c>
      <c r="S239" s="20">
        <v>18592320</v>
      </c>
      <c r="T239" s="20">
        <v>2613780</v>
      </c>
      <c r="U239" s="19">
        <v>0</v>
      </c>
      <c r="V239" s="19">
        <v>3056604</v>
      </c>
      <c r="W239" s="18">
        <v>5670384</v>
      </c>
    </row>
    <row r="240" spans="1:23" ht="13" x14ac:dyDescent="0.3">
      <c r="A240" s="24" t="s">
        <v>9</v>
      </c>
      <c r="B240" s="23" t="s">
        <v>176</v>
      </c>
      <c r="C240" s="22" t="s">
        <v>175</v>
      </c>
      <c r="D240" s="20">
        <v>35353000</v>
      </c>
      <c r="E240" s="19">
        <v>35353000</v>
      </c>
      <c r="F240" s="19">
        <v>547826</v>
      </c>
      <c r="G240" s="21">
        <f>IF(($E240     =0),0,($F240     /$E240     ))</f>
        <v>1.5495884366248975E-2</v>
      </c>
      <c r="H240" s="20">
        <v>0</v>
      </c>
      <c r="I240" s="19">
        <v>0</v>
      </c>
      <c r="J240" s="19">
        <v>547826</v>
      </c>
      <c r="K240" s="20">
        <v>547826</v>
      </c>
      <c r="L240" s="20">
        <v>0</v>
      </c>
      <c r="M240" s="19">
        <v>0</v>
      </c>
      <c r="N240" s="19">
        <v>0</v>
      </c>
      <c r="O240" s="20">
        <v>0</v>
      </c>
      <c r="P240" s="20">
        <v>0</v>
      </c>
      <c r="Q240" s="19">
        <v>0</v>
      </c>
      <c r="R240" s="19">
        <v>0</v>
      </c>
      <c r="S240" s="20">
        <v>0</v>
      </c>
      <c r="T240" s="20">
        <v>0</v>
      </c>
      <c r="U240" s="19">
        <v>0</v>
      </c>
      <c r="V240" s="19">
        <v>0</v>
      </c>
      <c r="W240" s="18">
        <v>0</v>
      </c>
    </row>
    <row r="241" spans="1:23" ht="13" x14ac:dyDescent="0.3">
      <c r="A241" s="24" t="s">
        <v>9</v>
      </c>
      <c r="B241" s="23" t="s">
        <v>174</v>
      </c>
      <c r="C241" s="22" t="s">
        <v>173</v>
      </c>
      <c r="D241" s="20">
        <v>133520266</v>
      </c>
      <c r="E241" s="19">
        <v>145040697</v>
      </c>
      <c r="F241" s="19">
        <v>131311070</v>
      </c>
      <c r="G241" s="21">
        <f>IF(($E241     =0),0,($F241     /$E241     ))</f>
        <v>0.9053394855100565</v>
      </c>
      <c r="H241" s="20">
        <v>15003436</v>
      </c>
      <c r="I241" s="19">
        <v>14891826</v>
      </c>
      <c r="J241" s="19">
        <v>5534558</v>
      </c>
      <c r="K241" s="20">
        <v>35429820</v>
      </c>
      <c r="L241" s="20">
        <v>14371673</v>
      </c>
      <c r="M241" s="19">
        <v>5005470</v>
      </c>
      <c r="N241" s="19">
        <v>6909981</v>
      </c>
      <c r="O241" s="20">
        <v>26287124</v>
      </c>
      <c r="P241" s="20">
        <v>8085718</v>
      </c>
      <c r="Q241" s="19">
        <v>6021978</v>
      </c>
      <c r="R241" s="19">
        <v>16704221</v>
      </c>
      <c r="S241" s="20">
        <v>30811917</v>
      </c>
      <c r="T241" s="20">
        <v>25179664</v>
      </c>
      <c r="U241" s="19">
        <v>9167205</v>
      </c>
      <c r="V241" s="19">
        <v>4435340</v>
      </c>
      <c r="W241" s="18">
        <v>38782209</v>
      </c>
    </row>
    <row r="242" spans="1:23" ht="13" x14ac:dyDescent="0.3">
      <c r="A242" s="24" t="s">
        <v>9</v>
      </c>
      <c r="B242" s="23" t="s">
        <v>172</v>
      </c>
      <c r="C242" s="22" t="s">
        <v>171</v>
      </c>
      <c r="D242" s="20">
        <v>42460000</v>
      </c>
      <c r="E242" s="19">
        <v>5500000</v>
      </c>
      <c r="F242" s="19">
        <v>9296593</v>
      </c>
      <c r="G242" s="21">
        <f>IF(($E242     =0),0,($F242     /$E242     ))</f>
        <v>1.6902896363636364</v>
      </c>
      <c r="H242" s="20">
        <v>0</v>
      </c>
      <c r="I242" s="19">
        <v>1420102</v>
      </c>
      <c r="J242" s="19">
        <v>0</v>
      </c>
      <c r="K242" s="20">
        <v>1420102</v>
      </c>
      <c r="L242" s="20">
        <v>0</v>
      </c>
      <c r="M242" s="19">
        <v>0</v>
      </c>
      <c r="N242" s="19">
        <v>2615399</v>
      </c>
      <c r="O242" s="20">
        <v>2615399</v>
      </c>
      <c r="P242" s="20">
        <v>744386</v>
      </c>
      <c r="Q242" s="19">
        <v>652</v>
      </c>
      <c r="R242" s="19">
        <v>1791317</v>
      </c>
      <c r="S242" s="20">
        <v>2536355</v>
      </c>
      <c r="T242" s="20">
        <v>1895583</v>
      </c>
      <c r="U242" s="19">
        <v>823317</v>
      </c>
      <c r="V242" s="19">
        <v>5837</v>
      </c>
      <c r="W242" s="18">
        <v>2724737</v>
      </c>
    </row>
    <row r="243" spans="1:23" ht="13" x14ac:dyDescent="0.3">
      <c r="A243" s="24" t="s">
        <v>9</v>
      </c>
      <c r="B243" s="23" t="s">
        <v>170</v>
      </c>
      <c r="C243" s="22" t="s">
        <v>169</v>
      </c>
      <c r="D243" s="20">
        <v>51355407</v>
      </c>
      <c r="E243" s="19">
        <v>58122609</v>
      </c>
      <c r="F243" s="19">
        <v>34152171</v>
      </c>
      <c r="G243" s="21">
        <f>IF(($E243     =0),0,($F243     /$E243     ))</f>
        <v>0.58758840299133852</v>
      </c>
      <c r="H243" s="20">
        <v>1693600</v>
      </c>
      <c r="I243" s="19">
        <v>2694532</v>
      </c>
      <c r="J243" s="19">
        <v>0</v>
      </c>
      <c r="K243" s="20">
        <v>4388132</v>
      </c>
      <c r="L243" s="20">
        <v>3749677</v>
      </c>
      <c r="M243" s="19">
        <v>3401217</v>
      </c>
      <c r="N243" s="19">
        <v>1352438</v>
      </c>
      <c r="O243" s="20">
        <v>8503332</v>
      </c>
      <c r="P243" s="20">
        <v>4483906</v>
      </c>
      <c r="Q243" s="19">
        <v>1630863</v>
      </c>
      <c r="R243" s="19">
        <v>0</v>
      </c>
      <c r="S243" s="20">
        <v>6114769</v>
      </c>
      <c r="T243" s="20">
        <v>2200321</v>
      </c>
      <c r="U243" s="19">
        <v>800926</v>
      </c>
      <c r="V243" s="19">
        <v>12144691</v>
      </c>
      <c r="W243" s="18">
        <v>15145938</v>
      </c>
    </row>
    <row r="244" spans="1:23" ht="13" x14ac:dyDescent="0.3">
      <c r="A244" s="24" t="s">
        <v>6</v>
      </c>
      <c r="B244" s="23" t="s">
        <v>168</v>
      </c>
      <c r="C244" s="22" t="s">
        <v>167</v>
      </c>
      <c r="D244" s="20">
        <v>316663329</v>
      </c>
      <c r="E244" s="19">
        <v>358677261</v>
      </c>
      <c r="F244" s="19">
        <v>287016522</v>
      </c>
      <c r="G244" s="21">
        <f>IF(($E244     =0),0,($F244     /$E244     ))</f>
        <v>0.80020830202559179</v>
      </c>
      <c r="H244" s="20">
        <v>0</v>
      </c>
      <c r="I244" s="19">
        <v>28027295</v>
      </c>
      <c r="J244" s="19">
        <v>10129472</v>
      </c>
      <c r="K244" s="20">
        <v>38156767</v>
      </c>
      <c r="L244" s="20">
        <v>30596238</v>
      </c>
      <c r="M244" s="19">
        <v>17874267</v>
      </c>
      <c r="N244" s="19">
        <v>46776739</v>
      </c>
      <c r="O244" s="20">
        <v>95247244</v>
      </c>
      <c r="P244" s="20">
        <v>0</v>
      </c>
      <c r="Q244" s="19">
        <v>23791215</v>
      </c>
      <c r="R244" s="19">
        <v>19640583</v>
      </c>
      <c r="S244" s="20">
        <v>43431798</v>
      </c>
      <c r="T244" s="20">
        <v>22047599</v>
      </c>
      <c r="U244" s="19">
        <v>10891050</v>
      </c>
      <c r="V244" s="19">
        <v>77242064</v>
      </c>
      <c r="W244" s="18">
        <v>110180713</v>
      </c>
    </row>
    <row r="245" spans="1:23" ht="14" x14ac:dyDescent="0.3">
      <c r="A245" s="17" t="s">
        <v>0</v>
      </c>
      <c r="B245" s="16" t="s">
        <v>166</v>
      </c>
      <c r="C245" s="15" t="s">
        <v>0</v>
      </c>
      <c r="D245" s="13">
        <f>SUM(D239:D244)</f>
        <v>617948466</v>
      </c>
      <c r="E245" s="12">
        <f>SUM(E239:E244)</f>
        <v>653002211</v>
      </c>
      <c r="F245" s="12">
        <f>SUM(F239:F244)</f>
        <v>525584411</v>
      </c>
      <c r="G245" s="14">
        <f>IF(($E245     =0),0,($F245     /$E245     ))</f>
        <v>0.80487386129233185</v>
      </c>
      <c r="H245" s="13">
        <f>SUM(H239:H244)</f>
        <v>23949750</v>
      </c>
      <c r="I245" s="12">
        <f>SUM(I239:I244)</f>
        <v>54459266</v>
      </c>
      <c r="J245" s="12">
        <f>SUM(J239:J244)</f>
        <v>23867665</v>
      </c>
      <c r="K245" s="13">
        <f>SUM(K239:K244)</f>
        <v>102276681</v>
      </c>
      <c r="L245" s="13">
        <f>SUM(L239:L244)</f>
        <v>55735253</v>
      </c>
      <c r="M245" s="12">
        <f>SUM(M239:M244)</f>
        <v>29605057</v>
      </c>
      <c r="N245" s="12">
        <f>SUM(N239:N244)</f>
        <v>63976280</v>
      </c>
      <c r="O245" s="13">
        <f>SUM(O239:O244)</f>
        <v>149316590</v>
      </c>
      <c r="P245" s="13">
        <f>SUM(P239:P244)</f>
        <v>14327303</v>
      </c>
      <c r="Q245" s="12">
        <f>SUM(Q239:Q244)</f>
        <v>32662113</v>
      </c>
      <c r="R245" s="12">
        <f>SUM(R239:R244)</f>
        <v>54497743</v>
      </c>
      <c r="S245" s="13">
        <f>SUM(S239:S244)</f>
        <v>101487159</v>
      </c>
      <c r="T245" s="13">
        <f>SUM(T239:T244)</f>
        <v>53936947</v>
      </c>
      <c r="U245" s="12">
        <f>SUM(U239:U244)</f>
        <v>21682498</v>
      </c>
      <c r="V245" s="12">
        <f>SUM(V239:V244)</f>
        <v>96884536</v>
      </c>
      <c r="W245" s="11">
        <f>SUM(W239:W244)</f>
        <v>172503981</v>
      </c>
    </row>
    <row r="246" spans="1:23" ht="13" x14ac:dyDescent="0.3">
      <c r="A246" s="24" t="s">
        <v>9</v>
      </c>
      <c r="B246" s="23" t="s">
        <v>165</v>
      </c>
      <c r="C246" s="22" t="s">
        <v>164</v>
      </c>
      <c r="D246" s="20">
        <v>83914026</v>
      </c>
      <c r="E246" s="19">
        <v>105231552</v>
      </c>
      <c r="F246" s="19">
        <v>82684678</v>
      </c>
      <c r="G246" s="21">
        <f>IF(($E246     =0),0,($F246     /$E246     ))</f>
        <v>0.78574036425881089</v>
      </c>
      <c r="H246" s="20">
        <v>17349792</v>
      </c>
      <c r="I246" s="19">
        <v>16985847</v>
      </c>
      <c r="J246" s="19">
        <v>10843351</v>
      </c>
      <c r="K246" s="20">
        <v>45178990</v>
      </c>
      <c r="L246" s="20">
        <v>90504</v>
      </c>
      <c r="M246" s="19">
        <v>10190392</v>
      </c>
      <c r="N246" s="19">
        <v>604590</v>
      </c>
      <c r="O246" s="20">
        <v>10885486</v>
      </c>
      <c r="P246" s="20">
        <v>2892657</v>
      </c>
      <c r="Q246" s="19">
        <v>4148363</v>
      </c>
      <c r="R246" s="19">
        <v>0</v>
      </c>
      <c r="S246" s="20">
        <v>7041020</v>
      </c>
      <c r="T246" s="20">
        <v>13338106</v>
      </c>
      <c r="U246" s="19">
        <v>3698308</v>
      </c>
      <c r="V246" s="19">
        <v>2542768</v>
      </c>
      <c r="W246" s="18">
        <v>19579182</v>
      </c>
    </row>
    <row r="247" spans="1:23" ht="13" x14ac:dyDescent="0.3">
      <c r="A247" s="24" t="s">
        <v>9</v>
      </c>
      <c r="B247" s="23" t="s">
        <v>163</v>
      </c>
      <c r="C247" s="22" t="s">
        <v>162</v>
      </c>
      <c r="D247" s="20">
        <v>23698000</v>
      </c>
      <c r="E247" s="19">
        <v>23698000</v>
      </c>
      <c r="F247" s="19">
        <v>18504459</v>
      </c>
      <c r="G247" s="21">
        <f>IF(($E247     =0),0,($F247     /$E247     ))</f>
        <v>0.7808447548316314</v>
      </c>
      <c r="H247" s="20">
        <v>0</v>
      </c>
      <c r="I247" s="19">
        <v>0</v>
      </c>
      <c r="J247" s="19">
        <v>0</v>
      </c>
      <c r="K247" s="20">
        <v>0</v>
      </c>
      <c r="L247" s="20">
        <v>0</v>
      </c>
      <c r="M247" s="19">
        <v>0</v>
      </c>
      <c r="N247" s="19">
        <v>2127869</v>
      </c>
      <c r="O247" s="20">
        <v>2127869</v>
      </c>
      <c r="P247" s="20">
        <v>5544491</v>
      </c>
      <c r="Q247" s="19">
        <v>1133235</v>
      </c>
      <c r="R247" s="19">
        <v>4064859</v>
      </c>
      <c r="S247" s="20">
        <v>10742585</v>
      </c>
      <c r="T247" s="20">
        <v>5634005</v>
      </c>
      <c r="U247" s="19">
        <v>0</v>
      </c>
      <c r="V247" s="19">
        <v>0</v>
      </c>
      <c r="W247" s="18">
        <v>5634005</v>
      </c>
    </row>
    <row r="248" spans="1:23" ht="13" x14ac:dyDescent="0.3">
      <c r="A248" s="24" t="s">
        <v>9</v>
      </c>
      <c r="B248" s="23" t="s">
        <v>161</v>
      </c>
      <c r="C248" s="22" t="s">
        <v>160</v>
      </c>
      <c r="D248" s="20">
        <v>81016200</v>
      </c>
      <c r="E248" s="19">
        <v>63851195</v>
      </c>
      <c r="F248" s="19">
        <v>71724941</v>
      </c>
      <c r="G248" s="21">
        <f>IF(($E248     =0),0,($F248     /$E248     ))</f>
        <v>1.1233139959244303</v>
      </c>
      <c r="H248" s="20">
        <v>10270434</v>
      </c>
      <c r="I248" s="19">
        <v>10647791</v>
      </c>
      <c r="J248" s="19">
        <v>2890458</v>
      </c>
      <c r="K248" s="20">
        <v>23808683</v>
      </c>
      <c r="L248" s="20">
        <v>6259289</v>
      </c>
      <c r="M248" s="19">
        <v>3500</v>
      </c>
      <c r="N248" s="19">
        <v>25207804</v>
      </c>
      <c r="O248" s="20">
        <v>31470593</v>
      </c>
      <c r="P248" s="20">
        <v>463237</v>
      </c>
      <c r="Q248" s="19">
        <v>237949</v>
      </c>
      <c r="R248" s="19">
        <v>1323544</v>
      </c>
      <c r="S248" s="20">
        <v>2024730</v>
      </c>
      <c r="T248" s="20">
        <v>6339531</v>
      </c>
      <c r="U248" s="19">
        <v>665204</v>
      </c>
      <c r="V248" s="19">
        <v>7416200</v>
      </c>
      <c r="W248" s="18">
        <v>14420935</v>
      </c>
    </row>
    <row r="249" spans="1:23" ht="13" x14ac:dyDescent="0.3">
      <c r="A249" s="24" t="s">
        <v>9</v>
      </c>
      <c r="B249" s="23" t="s">
        <v>159</v>
      </c>
      <c r="C249" s="22" t="s">
        <v>158</v>
      </c>
      <c r="D249" s="20">
        <v>21092600</v>
      </c>
      <c r="E249" s="19">
        <v>23192600</v>
      </c>
      <c r="F249" s="19">
        <v>30651791</v>
      </c>
      <c r="G249" s="21">
        <f>IF(($E249     =0),0,($F249     /$E249     ))</f>
        <v>1.3216194389589784</v>
      </c>
      <c r="H249" s="20">
        <v>458265</v>
      </c>
      <c r="I249" s="19">
        <v>3012546</v>
      </c>
      <c r="J249" s="19">
        <v>822142</v>
      </c>
      <c r="K249" s="20">
        <v>4292953</v>
      </c>
      <c r="L249" s="20">
        <v>2699138</v>
      </c>
      <c r="M249" s="19">
        <v>1697132</v>
      </c>
      <c r="N249" s="19">
        <v>5817187</v>
      </c>
      <c r="O249" s="20">
        <v>10213457</v>
      </c>
      <c r="P249" s="20">
        <v>448945</v>
      </c>
      <c r="Q249" s="19">
        <v>2368726</v>
      </c>
      <c r="R249" s="19">
        <v>4312818</v>
      </c>
      <c r="S249" s="20">
        <v>7130489</v>
      </c>
      <c r="T249" s="20">
        <v>2864880</v>
      </c>
      <c r="U249" s="19">
        <v>163464</v>
      </c>
      <c r="V249" s="19">
        <v>5986548</v>
      </c>
      <c r="W249" s="18">
        <v>9014892</v>
      </c>
    </row>
    <row r="250" spans="1:23" ht="13" x14ac:dyDescent="0.3">
      <c r="A250" s="24" t="s">
        <v>9</v>
      </c>
      <c r="B250" s="23" t="s">
        <v>157</v>
      </c>
      <c r="C250" s="22" t="s">
        <v>156</v>
      </c>
      <c r="D250" s="20">
        <v>37954452</v>
      </c>
      <c r="E250" s="19">
        <v>40454484</v>
      </c>
      <c r="F250" s="19">
        <v>21087739</v>
      </c>
      <c r="G250" s="21">
        <f>IF(($E250     =0),0,($F250     /$E250     ))</f>
        <v>0.52127074467196266</v>
      </c>
      <c r="H250" s="20">
        <v>1225385</v>
      </c>
      <c r="I250" s="19">
        <v>2905852</v>
      </c>
      <c r="J250" s="19">
        <v>0</v>
      </c>
      <c r="K250" s="20">
        <v>4131237</v>
      </c>
      <c r="L250" s="20">
        <v>0</v>
      </c>
      <c r="M250" s="19">
        <v>6611704</v>
      </c>
      <c r="N250" s="19">
        <v>1449396</v>
      </c>
      <c r="O250" s="20">
        <v>8061100</v>
      </c>
      <c r="P250" s="20">
        <v>0</v>
      </c>
      <c r="Q250" s="19">
        <v>0</v>
      </c>
      <c r="R250" s="19">
        <v>1016192</v>
      </c>
      <c r="S250" s="20">
        <v>1016192</v>
      </c>
      <c r="T250" s="20">
        <v>2376737</v>
      </c>
      <c r="U250" s="19">
        <v>1177792</v>
      </c>
      <c r="V250" s="19">
        <v>4324681</v>
      </c>
      <c r="W250" s="18">
        <v>7879210</v>
      </c>
    </row>
    <row r="251" spans="1:23" ht="13" x14ac:dyDescent="0.3">
      <c r="A251" s="24" t="s">
        <v>6</v>
      </c>
      <c r="B251" s="23" t="s">
        <v>155</v>
      </c>
      <c r="C251" s="22" t="s">
        <v>154</v>
      </c>
      <c r="D251" s="20">
        <v>708380320</v>
      </c>
      <c r="E251" s="19">
        <v>695170320</v>
      </c>
      <c r="F251" s="19">
        <v>366021289</v>
      </c>
      <c r="G251" s="21">
        <f>IF(($E251     =0),0,($F251     /$E251     ))</f>
        <v>0.5265203051246492</v>
      </c>
      <c r="H251" s="20">
        <v>54657760</v>
      </c>
      <c r="I251" s="19">
        <v>19528994</v>
      </c>
      <c r="J251" s="19">
        <v>39082346</v>
      </c>
      <c r="K251" s="20">
        <v>113269100</v>
      </c>
      <c r="L251" s="20">
        <v>4484963</v>
      </c>
      <c r="M251" s="19">
        <v>115208740</v>
      </c>
      <c r="N251" s="19">
        <v>29100</v>
      </c>
      <c r="O251" s="20">
        <v>119722803</v>
      </c>
      <c r="P251" s="20">
        <v>18752075</v>
      </c>
      <c r="Q251" s="19">
        <v>798824</v>
      </c>
      <c r="R251" s="19">
        <v>11959774</v>
      </c>
      <c r="S251" s="20">
        <v>31510673</v>
      </c>
      <c r="T251" s="20">
        <v>21922156</v>
      </c>
      <c r="U251" s="19">
        <v>32444006</v>
      </c>
      <c r="V251" s="19">
        <v>47152551</v>
      </c>
      <c r="W251" s="18">
        <v>101518713</v>
      </c>
    </row>
    <row r="252" spans="1:23" ht="14" x14ac:dyDescent="0.3">
      <c r="A252" s="17" t="s">
        <v>0</v>
      </c>
      <c r="B252" s="16" t="s">
        <v>153</v>
      </c>
      <c r="C252" s="15" t="s">
        <v>0</v>
      </c>
      <c r="D252" s="13">
        <f>SUM(D246:D251)</f>
        <v>956055598</v>
      </c>
      <c r="E252" s="12">
        <f>SUM(E246:E251)</f>
        <v>951598151</v>
      </c>
      <c r="F252" s="12">
        <f>SUM(F246:F251)</f>
        <v>590674897</v>
      </c>
      <c r="G252" s="14">
        <f>IF(($E252     =0),0,($F252     /$E252     ))</f>
        <v>0.62071883639042502</v>
      </c>
      <c r="H252" s="13">
        <f>SUM(H246:H251)</f>
        <v>83961636</v>
      </c>
      <c r="I252" s="12">
        <f>SUM(I246:I251)</f>
        <v>53081030</v>
      </c>
      <c r="J252" s="12">
        <f>SUM(J246:J251)</f>
        <v>53638297</v>
      </c>
      <c r="K252" s="13">
        <f>SUM(K246:K251)</f>
        <v>190680963</v>
      </c>
      <c r="L252" s="13">
        <f>SUM(L246:L251)</f>
        <v>13533894</v>
      </c>
      <c r="M252" s="12">
        <f>SUM(M246:M251)</f>
        <v>133711468</v>
      </c>
      <c r="N252" s="12">
        <f>SUM(N246:N251)</f>
        <v>35235946</v>
      </c>
      <c r="O252" s="13">
        <f>SUM(O246:O251)</f>
        <v>182481308</v>
      </c>
      <c r="P252" s="13">
        <f>SUM(P246:P251)</f>
        <v>28101405</v>
      </c>
      <c r="Q252" s="12">
        <f>SUM(Q246:Q251)</f>
        <v>8687097</v>
      </c>
      <c r="R252" s="12">
        <f>SUM(R246:R251)</f>
        <v>22677187</v>
      </c>
      <c r="S252" s="13">
        <f>SUM(S246:S251)</f>
        <v>59465689</v>
      </c>
      <c r="T252" s="13">
        <f>SUM(T246:T251)</f>
        <v>52475415</v>
      </c>
      <c r="U252" s="12">
        <f>SUM(U246:U251)</f>
        <v>38148774</v>
      </c>
      <c r="V252" s="12">
        <f>SUM(V246:V251)</f>
        <v>67422748</v>
      </c>
      <c r="W252" s="11">
        <f>SUM(W246:W251)</f>
        <v>158046937</v>
      </c>
    </row>
    <row r="253" spans="1:23" ht="13" x14ac:dyDescent="0.3">
      <c r="A253" s="24" t="s">
        <v>9</v>
      </c>
      <c r="B253" s="23" t="s">
        <v>152</v>
      </c>
      <c r="C253" s="22" t="s">
        <v>151</v>
      </c>
      <c r="D253" s="20">
        <v>265985449</v>
      </c>
      <c r="E253" s="19">
        <v>290842848</v>
      </c>
      <c r="F253" s="19">
        <v>104879188</v>
      </c>
      <c r="G253" s="21">
        <f>IF(($E253     =0),0,($F253     /$E253     ))</f>
        <v>0.36060432196015357</v>
      </c>
      <c r="H253" s="20">
        <v>0</v>
      </c>
      <c r="I253" s="19">
        <v>1756731</v>
      </c>
      <c r="J253" s="19">
        <v>7302104</v>
      </c>
      <c r="K253" s="20">
        <v>9058835</v>
      </c>
      <c r="L253" s="20">
        <v>8469076</v>
      </c>
      <c r="M253" s="19">
        <v>4900220</v>
      </c>
      <c r="N253" s="19">
        <v>25773763</v>
      </c>
      <c r="O253" s="20">
        <v>39143059</v>
      </c>
      <c r="P253" s="20">
        <v>12866699</v>
      </c>
      <c r="Q253" s="19">
        <v>10967119</v>
      </c>
      <c r="R253" s="19">
        <v>20546012</v>
      </c>
      <c r="S253" s="20">
        <v>44379830</v>
      </c>
      <c r="T253" s="20">
        <v>4304211</v>
      </c>
      <c r="U253" s="19">
        <v>7993253</v>
      </c>
      <c r="V253" s="19">
        <v>0</v>
      </c>
      <c r="W253" s="18">
        <v>12297464</v>
      </c>
    </row>
    <row r="254" spans="1:23" ht="13" x14ac:dyDescent="0.3">
      <c r="A254" s="24" t="s">
        <v>9</v>
      </c>
      <c r="B254" s="23" t="s">
        <v>150</v>
      </c>
      <c r="C254" s="22" t="s">
        <v>149</v>
      </c>
      <c r="D254" s="20">
        <v>101472000</v>
      </c>
      <c r="E254" s="19">
        <v>101472000</v>
      </c>
      <c r="F254" s="19">
        <v>102624081</v>
      </c>
      <c r="G254" s="21">
        <f>IF(($E254     =0),0,($F254     /$E254     ))</f>
        <v>1.0113536837748345</v>
      </c>
      <c r="H254" s="20">
        <v>0</v>
      </c>
      <c r="I254" s="19">
        <v>191610</v>
      </c>
      <c r="J254" s="19">
        <v>12563978</v>
      </c>
      <c r="K254" s="20">
        <v>12755588</v>
      </c>
      <c r="L254" s="20">
        <v>13099190</v>
      </c>
      <c r="M254" s="19">
        <v>8005398</v>
      </c>
      <c r="N254" s="19">
        <v>130449</v>
      </c>
      <c r="O254" s="20">
        <v>21235037</v>
      </c>
      <c r="P254" s="20">
        <v>3736764</v>
      </c>
      <c r="Q254" s="19">
        <v>0</v>
      </c>
      <c r="R254" s="19">
        <v>20397097</v>
      </c>
      <c r="S254" s="20">
        <v>24133861</v>
      </c>
      <c r="T254" s="20">
        <v>6416324</v>
      </c>
      <c r="U254" s="19">
        <v>5462971</v>
      </c>
      <c r="V254" s="19">
        <v>32620300</v>
      </c>
      <c r="W254" s="18">
        <v>44499595</v>
      </c>
    </row>
    <row r="255" spans="1:23" ht="13" x14ac:dyDescent="0.3">
      <c r="A255" s="24" t="s">
        <v>9</v>
      </c>
      <c r="B255" s="23" t="s">
        <v>148</v>
      </c>
      <c r="C255" s="22" t="s">
        <v>147</v>
      </c>
      <c r="D255" s="20">
        <v>234198250</v>
      </c>
      <c r="E255" s="19">
        <v>294640511</v>
      </c>
      <c r="F255" s="19">
        <v>200879481</v>
      </c>
      <c r="G255" s="21">
        <f>IF(($E255     =0),0,($F255     /$E255     ))</f>
        <v>0.68177821277264894</v>
      </c>
      <c r="H255" s="20">
        <v>2804076</v>
      </c>
      <c r="I255" s="19">
        <v>855092</v>
      </c>
      <c r="J255" s="19">
        <v>21570852</v>
      </c>
      <c r="K255" s="20">
        <v>25230020</v>
      </c>
      <c r="L255" s="20">
        <v>8712449</v>
      </c>
      <c r="M255" s="19">
        <v>38992987</v>
      </c>
      <c r="N255" s="19">
        <v>15444915</v>
      </c>
      <c r="O255" s="20">
        <v>63150351</v>
      </c>
      <c r="P255" s="20">
        <v>24276210</v>
      </c>
      <c r="Q255" s="19">
        <v>2049512</v>
      </c>
      <c r="R255" s="19">
        <v>22320141</v>
      </c>
      <c r="S255" s="20">
        <v>48645863</v>
      </c>
      <c r="T255" s="20">
        <v>18529914</v>
      </c>
      <c r="U255" s="19">
        <v>21902832</v>
      </c>
      <c r="V255" s="19">
        <v>23420501</v>
      </c>
      <c r="W255" s="18">
        <v>63853247</v>
      </c>
    </row>
    <row r="256" spans="1:23" ht="13" x14ac:dyDescent="0.3">
      <c r="A256" s="24" t="s">
        <v>6</v>
      </c>
      <c r="B256" s="23" t="s">
        <v>146</v>
      </c>
      <c r="C256" s="22" t="s">
        <v>145</v>
      </c>
      <c r="D256" s="20">
        <v>13850028</v>
      </c>
      <c r="E256" s="19">
        <v>8398020</v>
      </c>
      <c r="F256" s="19">
        <v>8270961</v>
      </c>
      <c r="G256" s="21">
        <f>IF(($E256     =0),0,($F256     /$E256     ))</f>
        <v>0.98487036229968494</v>
      </c>
      <c r="H256" s="20">
        <v>-122195</v>
      </c>
      <c r="I256" s="19">
        <v>495606</v>
      </c>
      <c r="J256" s="19">
        <v>752585</v>
      </c>
      <c r="K256" s="20">
        <v>1125996</v>
      </c>
      <c r="L256" s="20">
        <v>0</v>
      </c>
      <c r="M256" s="19">
        <v>0</v>
      </c>
      <c r="N256" s="19">
        <v>2611143</v>
      </c>
      <c r="O256" s="20">
        <v>2611143</v>
      </c>
      <c r="P256" s="20">
        <v>1377748</v>
      </c>
      <c r="Q256" s="19">
        <v>142358</v>
      </c>
      <c r="R256" s="19">
        <v>25204</v>
      </c>
      <c r="S256" s="20">
        <v>1545310</v>
      </c>
      <c r="T256" s="20">
        <v>438811</v>
      </c>
      <c r="U256" s="19">
        <v>1769400</v>
      </c>
      <c r="V256" s="19">
        <v>780301</v>
      </c>
      <c r="W256" s="18">
        <v>2988512</v>
      </c>
    </row>
    <row r="257" spans="1:23" ht="14" x14ac:dyDescent="0.3">
      <c r="A257" s="17" t="s">
        <v>0</v>
      </c>
      <c r="B257" s="16" t="s">
        <v>144</v>
      </c>
      <c r="C257" s="15" t="s">
        <v>0</v>
      </c>
      <c r="D257" s="13">
        <f>SUM(D253:D256)</f>
        <v>615505727</v>
      </c>
      <c r="E257" s="12">
        <f>SUM(E253:E256)</f>
        <v>695353379</v>
      </c>
      <c r="F257" s="12">
        <f>SUM(F253:F256)</f>
        <v>416653711</v>
      </c>
      <c r="G257" s="14">
        <f>IF(($E257     =0),0,($F257     /$E257     ))</f>
        <v>0.59919707530464161</v>
      </c>
      <c r="H257" s="13">
        <f>SUM(H253:H256)</f>
        <v>2681881</v>
      </c>
      <c r="I257" s="12">
        <f>SUM(I253:I256)</f>
        <v>3299039</v>
      </c>
      <c r="J257" s="12">
        <f>SUM(J253:J256)</f>
        <v>42189519</v>
      </c>
      <c r="K257" s="13">
        <f>SUM(K253:K256)</f>
        <v>48170439</v>
      </c>
      <c r="L257" s="13">
        <f>SUM(L253:L256)</f>
        <v>30280715</v>
      </c>
      <c r="M257" s="12">
        <f>SUM(M253:M256)</f>
        <v>51898605</v>
      </c>
      <c r="N257" s="12">
        <f>SUM(N253:N256)</f>
        <v>43960270</v>
      </c>
      <c r="O257" s="13">
        <f>SUM(O253:O256)</f>
        <v>126139590</v>
      </c>
      <c r="P257" s="13">
        <f>SUM(P253:P256)</f>
        <v>42257421</v>
      </c>
      <c r="Q257" s="12">
        <f>SUM(Q253:Q256)</f>
        <v>13158989</v>
      </c>
      <c r="R257" s="12">
        <f>SUM(R253:R256)</f>
        <v>63288454</v>
      </c>
      <c r="S257" s="13">
        <f>SUM(S253:S256)</f>
        <v>118704864</v>
      </c>
      <c r="T257" s="13">
        <f>SUM(T253:T256)</f>
        <v>29689260</v>
      </c>
      <c r="U257" s="12">
        <f>SUM(U253:U256)</f>
        <v>37128456</v>
      </c>
      <c r="V257" s="12">
        <f>SUM(V253:V256)</f>
        <v>56821102</v>
      </c>
      <c r="W257" s="11">
        <f>SUM(W253:W256)</f>
        <v>123638818</v>
      </c>
    </row>
    <row r="258" spans="1:23" ht="14" x14ac:dyDescent="0.3">
      <c r="A258" s="17" t="s">
        <v>0</v>
      </c>
      <c r="B258" s="16" t="s">
        <v>143</v>
      </c>
      <c r="C258" s="15" t="s">
        <v>0</v>
      </c>
      <c r="D258" s="13">
        <f>SUM(D232:D237,D239:D244,D246:D251,D253:D256)</f>
        <v>3555619236</v>
      </c>
      <c r="E258" s="12">
        <f>SUM(E232:E237,E239:E244,E246:E251,E253:E256)</f>
        <v>3867772793</v>
      </c>
      <c r="F258" s="12">
        <f>SUM(F232:F237,F239:F244,F246:F251,F253:F256)</f>
        <v>2586629758</v>
      </c>
      <c r="G258" s="14">
        <f>IF(($E258     =0),0,($F258     /$E258     ))</f>
        <v>0.66876466029270198</v>
      </c>
      <c r="H258" s="13">
        <f>SUM(H232:H237,H239:H244,H246:H251,H253:H256)</f>
        <v>136009048</v>
      </c>
      <c r="I258" s="12">
        <f>SUM(I232:I237,I239:I244,I246:I251,I253:I256)</f>
        <v>189750242</v>
      </c>
      <c r="J258" s="12">
        <f>SUM(J232:J237,J239:J244,J246:J251,J253:J256)</f>
        <v>364078105</v>
      </c>
      <c r="K258" s="13">
        <f>SUM(K232:K237,K239:K244,K246:K251,K253:K256)</f>
        <v>689837395</v>
      </c>
      <c r="L258" s="13">
        <f>SUM(L232:L237,L239:L244,L246:L251,L253:L256)</f>
        <v>195732759</v>
      </c>
      <c r="M258" s="12">
        <f>SUM(M232:M237,M239:M244,M246:M251,M253:M256)</f>
        <v>269935022</v>
      </c>
      <c r="N258" s="12">
        <f>SUM(N232:N237,N239:N244,N246:N251,N253:N256)</f>
        <v>325491652</v>
      </c>
      <c r="O258" s="13">
        <f>SUM(O232:O237,O239:O244,O246:O251,O253:O256)</f>
        <v>791159433</v>
      </c>
      <c r="P258" s="13">
        <f>SUM(P232:P237,P239:P244,P246:P251,P253:P256)</f>
        <v>104409330</v>
      </c>
      <c r="Q258" s="12">
        <f>SUM(Q232:Q237,Q239:Q244,Q246:Q251,Q253:Q256)</f>
        <v>113911849</v>
      </c>
      <c r="R258" s="12">
        <f>SUM(R232:R237,R239:R244,R246:R251,R253:R256)</f>
        <v>176058868</v>
      </c>
      <c r="S258" s="13">
        <f>SUM(S232:S237,S239:S244,S246:S251,S253:S256)</f>
        <v>394380047</v>
      </c>
      <c r="T258" s="13">
        <f>SUM(T232:T237,T239:T244,T246:T251,T253:T256)</f>
        <v>238113216</v>
      </c>
      <c r="U258" s="12">
        <f>SUM(U232:U237,U239:U244,U246:U251,U253:U256)</f>
        <v>30538686</v>
      </c>
      <c r="V258" s="12">
        <f>SUM(V232:V237,V239:V244,V246:V251,V253:V256)</f>
        <v>442600981</v>
      </c>
      <c r="W258" s="11">
        <f>SUM(W232:W237,W239:W244,W246:W251,W253:W256)</f>
        <v>711252883</v>
      </c>
    </row>
    <row r="259" spans="1:23" ht="14.5" customHeight="1" x14ac:dyDescent="0.3">
      <c r="A259" s="29"/>
      <c r="B259" s="27" t="s">
        <v>73</v>
      </c>
      <c r="D259" s="26"/>
      <c r="E259" s="1"/>
      <c r="F259" s="1"/>
      <c r="G259" s="2"/>
      <c r="H259" s="26"/>
      <c r="I259" s="1"/>
      <c r="J259" s="1"/>
      <c r="K259" s="26"/>
      <c r="L259" s="26"/>
      <c r="M259" s="1"/>
      <c r="N259" s="1"/>
      <c r="O259" s="26"/>
      <c r="P259" s="26"/>
      <c r="Q259" s="1"/>
      <c r="R259" s="1"/>
      <c r="S259" s="26"/>
      <c r="T259" s="26"/>
      <c r="U259" s="1"/>
      <c r="V259" s="1"/>
      <c r="W259" s="25"/>
    </row>
    <row r="260" spans="1:23" ht="28.9" customHeight="1" x14ac:dyDescent="0.3">
      <c r="A260" s="28" t="s">
        <v>0</v>
      </c>
      <c r="B260" s="27" t="s">
        <v>142</v>
      </c>
      <c r="D260" s="26"/>
      <c r="E260" s="1"/>
      <c r="F260" s="1"/>
      <c r="G260" s="2"/>
      <c r="H260" s="26"/>
      <c r="I260" s="1"/>
      <c r="J260" s="1"/>
      <c r="K260" s="26"/>
      <c r="L260" s="26"/>
      <c r="M260" s="1"/>
      <c r="N260" s="1"/>
      <c r="O260" s="26"/>
      <c r="P260" s="26"/>
      <c r="Q260" s="1"/>
      <c r="R260" s="1"/>
      <c r="S260" s="26"/>
      <c r="T260" s="26"/>
      <c r="U260" s="1"/>
      <c r="V260" s="1"/>
      <c r="W260" s="25"/>
    </row>
    <row r="261" spans="1:23" ht="13" x14ac:dyDescent="0.3">
      <c r="A261" s="24" t="s">
        <v>9</v>
      </c>
      <c r="B261" s="23" t="s">
        <v>141</v>
      </c>
      <c r="C261" s="22" t="s">
        <v>140</v>
      </c>
      <c r="D261" s="20">
        <v>160220928</v>
      </c>
      <c r="E261" s="19">
        <v>158931129</v>
      </c>
      <c r="F261" s="19">
        <v>105264312</v>
      </c>
      <c r="G261" s="21">
        <f>IF(($E261     =0),0,($F261     /$E261     ))</f>
        <v>0.66232658549855261</v>
      </c>
      <c r="H261" s="20">
        <v>5639367</v>
      </c>
      <c r="I261" s="19">
        <v>10974597</v>
      </c>
      <c r="J261" s="19">
        <v>6981046</v>
      </c>
      <c r="K261" s="20">
        <v>23595010</v>
      </c>
      <c r="L261" s="20">
        <v>17233592</v>
      </c>
      <c r="M261" s="19">
        <v>6780941</v>
      </c>
      <c r="N261" s="19">
        <v>9814586</v>
      </c>
      <c r="O261" s="20">
        <v>33829119</v>
      </c>
      <c r="P261" s="20">
        <v>1926009</v>
      </c>
      <c r="Q261" s="19">
        <v>1555994</v>
      </c>
      <c r="R261" s="19">
        <v>4806434</v>
      </c>
      <c r="S261" s="20">
        <v>8288437</v>
      </c>
      <c r="T261" s="20">
        <v>13391877</v>
      </c>
      <c r="U261" s="19">
        <v>2189918</v>
      </c>
      <c r="V261" s="19">
        <v>23969951</v>
      </c>
      <c r="W261" s="18">
        <v>39551746</v>
      </c>
    </row>
    <row r="262" spans="1:23" ht="13" x14ac:dyDescent="0.3">
      <c r="A262" s="24" t="s">
        <v>9</v>
      </c>
      <c r="B262" s="23" t="s">
        <v>139</v>
      </c>
      <c r="C262" s="22" t="s">
        <v>138</v>
      </c>
      <c r="D262" s="20">
        <v>134586828</v>
      </c>
      <c r="E262" s="19">
        <v>126301361</v>
      </c>
      <c r="F262" s="19">
        <v>154401767</v>
      </c>
      <c r="G262" s="21">
        <f>IF(($E262     =0),0,($F262     /$E262     ))</f>
        <v>1.222486961165842</v>
      </c>
      <c r="H262" s="20">
        <v>14214712</v>
      </c>
      <c r="I262" s="19">
        <v>19938439</v>
      </c>
      <c r="J262" s="19">
        <v>4088633</v>
      </c>
      <c r="K262" s="20">
        <v>38241784</v>
      </c>
      <c r="L262" s="20">
        <v>34055502</v>
      </c>
      <c r="M262" s="19">
        <v>10083699</v>
      </c>
      <c r="N262" s="19">
        <v>8662781</v>
      </c>
      <c r="O262" s="20">
        <v>52801982</v>
      </c>
      <c r="P262" s="20">
        <v>1234071</v>
      </c>
      <c r="Q262" s="19">
        <v>10233887</v>
      </c>
      <c r="R262" s="19">
        <v>14995402</v>
      </c>
      <c r="S262" s="20">
        <v>26463360</v>
      </c>
      <c r="T262" s="20">
        <v>11945491</v>
      </c>
      <c r="U262" s="19">
        <v>6998909</v>
      </c>
      <c r="V262" s="19">
        <v>17950241</v>
      </c>
      <c r="W262" s="18">
        <v>36894641</v>
      </c>
    </row>
    <row r="263" spans="1:23" ht="13" x14ac:dyDescent="0.3">
      <c r="A263" s="24" t="s">
        <v>9</v>
      </c>
      <c r="B263" s="23" t="s">
        <v>137</v>
      </c>
      <c r="C263" s="22" t="s">
        <v>136</v>
      </c>
      <c r="D263" s="20">
        <v>76481914</v>
      </c>
      <c r="E263" s="19">
        <v>107341352</v>
      </c>
      <c r="F263" s="19">
        <v>83880119</v>
      </c>
      <c r="G263" s="21">
        <f>IF(($E263     =0),0,($F263     /$E263     ))</f>
        <v>0.78143341253983833</v>
      </c>
      <c r="H263" s="20">
        <v>5916142</v>
      </c>
      <c r="I263" s="19">
        <v>5567168</v>
      </c>
      <c r="J263" s="19">
        <v>6306237</v>
      </c>
      <c r="K263" s="20">
        <v>17789547</v>
      </c>
      <c r="L263" s="20">
        <v>7896746</v>
      </c>
      <c r="M263" s="19">
        <v>2007664</v>
      </c>
      <c r="N263" s="19">
        <v>3447528</v>
      </c>
      <c r="O263" s="20">
        <v>13351938</v>
      </c>
      <c r="P263" s="20">
        <v>1616759</v>
      </c>
      <c r="Q263" s="19">
        <v>0</v>
      </c>
      <c r="R263" s="19">
        <v>6193409</v>
      </c>
      <c r="S263" s="20">
        <v>7810168</v>
      </c>
      <c r="T263" s="20">
        <v>1269251</v>
      </c>
      <c r="U263" s="19">
        <v>4131001</v>
      </c>
      <c r="V263" s="19">
        <v>39528214</v>
      </c>
      <c r="W263" s="18">
        <v>44928466</v>
      </c>
    </row>
    <row r="264" spans="1:23" ht="13" x14ac:dyDescent="0.3">
      <c r="A264" s="24" t="s">
        <v>6</v>
      </c>
      <c r="B264" s="23" t="s">
        <v>135</v>
      </c>
      <c r="C264" s="22" t="s">
        <v>134</v>
      </c>
      <c r="D264" s="20">
        <v>680000</v>
      </c>
      <c r="E264" s="19">
        <v>516150</v>
      </c>
      <c r="F264" s="19">
        <v>318475</v>
      </c>
      <c r="G264" s="21">
        <f>IF(($E264     =0),0,($F264     /$E264     ))</f>
        <v>0.61702024605250416</v>
      </c>
      <c r="H264" s="20">
        <v>151485</v>
      </c>
      <c r="I264" s="19">
        <v>76550</v>
      </c>
      <c r="J264" s="19">
        <v>0</v>
      </c>
      <c r="K264" s="20">
        <v>228035</v>
      </c>
      <c r="L264" s="20">
        <v>25700</v>
      </c>
      <c r="M264" s="19">
        <v>-36399</v>
      </c>
      <c r="N264" s="19">
        <v>0</v>
      </c>
      <c r="O264" s="20">
        <v>-10699</v>
      </c>
      <c r="P264" s="20">
        <v>0</v>
      </c>
      <c r="Q264" s="19">
        <v>-18240</v>
      </c>
      <c r="R264" s="19">
        <v>-16176</v>
      </c>
      <c r="S264" s="20">
        <v>-34416</v>
      </c>
      <c r="T264" s="20">
        <v>-22718</v>
      </c>
      <c r="U264" s="19">
        <v>167007</v>
      </c>
      <c r="V264" s="19">
        <v>-8734</v>
      </c>
      <c r="W264" s="18">
        <v>135555</v>
      </c>
    </row>
    <row r="265" spans="1:23" ht="14" x14ac:dyDescent="0.3">
      <c r="A265" s="17" t="s">
        <v>0</v>
      </c>
      <c r="B265" s="16" t="s">
        <v>133</v>
      </c>
      <c r="C265" s="15" t="s">
        <v>0</v>
      </c>
      <c r="D265" s="13">
        <f>SUM(D261:D264)</f>
        <v>371969670</v>
      </c>
      <c r="E265" s="12">
        <f>SUM(E261:E264)</f>
        <v>393089992</v>
      </c>
      <c r="F265" s="12">
        <f>SUM(F261:F264)</f>
        <v>343864673</v>
      </c>
      <c r="G265" s="14">
        <f>IF(($E265     =0),0,($F265     /$E265     ))</f>
        <v>0.87477341066470093</v>
      </c>
      <c r="H265" s="13">
        <f>SUM(H261:H264)</f>
        <v>25921706</v>
      </c>
      <c r="I265" s="12">
        <f>SUM(I261:I264)</f>
        <v>36556754</v>
      </c>
      <c r="J265" s="12">
        <f>SUM(J261:J264)</f>
        <v>17375916</v>
      </c>
      <c r="K265" s="13">
        <f>SUM(K261:K264)</f>
        <v>79854376</v>
      </c>
      <c r="L265" s="13">
        <f>SUM(L261:L264)</f>
        <v>59211540</v>
      </c>
      <c r="M265" s="12">
        <f>SUM(M261:M264)</f>
        <v>18835905</v>
      </c>
      <c r="N265" s="12">
        <f>SUM(N261:N264)</f>
        <v>21924895</v>
      </c>
      <c r="O265" s="13">
        <f>SUM(O261:O264)</f>
        <v>99972340</v>
      </c>
      <c r="P265" s="13">
        <f>SUM(P261:P264)</f>
        <v>4776839</v>
      </c>
      <c r="Q265" s="12">
        <f>SUM(Q261:Q264)</f>
        <v>11771641</v>
      </c>
      <c r="R265" s="12">
        <f>SUM(R261:R264)</f>
        <v>25979069</v>
      </c>
      <c r="S265" s="13">
        <f>SUM(S261:S264)</f>
        <v>42527549</v>
      </c>
      <c r="T265" s="13">
        <f>SUM(T261:T264)</f>
        <v>26583901</v>
      </c>
      <c r="U265" s="12">
        <f>SUM(U261:U264)</f>
        <v>13486835</v>
      </c>
      <c r="V265" s="12">
        <f>SUM(V261:V264)</f>
        <v>81439672</v>
      </c>
      <c r="W265" s="11">
        <f>SUM(W261:W264)</f>
        <v>121510408</v>
      </c>
    </row>
    <row r="266" spans="1:23" ht="13" x14ac:dyDescent="0.3">
      <c r="A266" s="24" t="s">
        <v>9</v>
      </c>
      <c r="B266" s="23" t="s">
        <v>132</v>
      </c>
      <c r="C266" s="22" t="s">
        <v>131</v>
      </c>
      <c r="D266" s="20">
        <v>21726655</v>
      </c>
      <c r="E266" s="19">
        <v>21726655</v>
      </c>
      <c r="F266" s="19">
        <v>13328615</v>
      </c>
      <c r="G266" s="21">
        <f>IF(($E266     =0),0,($F266     /$E266     ))</f>
        <v>0.61346834107689374</v>
      </c>
      <c r="H266" s="20">
        <v>795841</v>
      </c>
      <c r="I266" s="19">
        <v>4304</v>
      </c>
      <c r="J266" s="19">
        <v>907578</v>
      </c>
      <c r="K266" s="20">
        <v>1707723</v>
      </c>
      <c r="L266" s="20">
        <v>1257492</v>
      </c>
      <c r="M266" s="19">
        <v>4460362</v>
      </c>
      <c r="N266" s="19">
        <v>0</v>
      </c>
      <c r="O266" s="20">
        <v>5717854</v>
      </c>
      <c r="P266" s="20">
        <v>768820</v>
      </c>
      <c r="Q266" s="19">
        <v>1716108</v>
      </c>
      <c r="R266" s="19">
        <v>1228990</v>
      </c>
      <c r="S266" s="20">
        <v>3713918</v>
      </c>
      <c r="T266" s="20">
        <v>1253974</v>
      </c>
      <c r="U266" s="19">
        <v>786108</v>
      </c>
      <c r="V266" s="19">
        <v>149038</v>
      </c>
      <c r="W266" s="18">
        <v>2189120</v>
      </c>
    </row>
    <row r="267" spans="1:23" ht="13" x14ac:dyDescent="0.3">
      <c r="A267" s="24" t="s">
        <v>9</v>
      </c>
      <c r="B267" s="23" t="s">
        <v>130</v>
      </c>
      <c r="C267" s="22" t="s">
        <v>129</v>
      </c>
      <c r="D267" s="20">
        <v>77642214</v>
      </c>
      <c r="E267" s="19">
        <v>92693821</v>
      </c>
      <c r="F267" s="19">
        <v>38741060</v>
      </c>
      <c r="G267" s="21">
        <f>IF(($E267     =0),0,($F267     /$E267     ))</f>
        <v>0.41794652094447587</v>
      </c>
      <c r="H267" s="20">
        <v>1531054</v>
      </c>
      <c r="I267" s="19">
        <v>2313182</v>
      </c>
      <c r="J267" s="19">
        <v>1555309</v>
      </c>
      <c r="K267" s="20">
        <v>5399545</v>
      </c>
      <c r="L267" s="20">
        <v>1229561</v>
      </c>
      <c r="M267" s="19">
        <v>1320795</v>
      </c>
      <c r="N267" s="19">
        <v>5943078</v>
      </c>
      <c r="O267" s="20">
        <v>8493434</v>
      </c>
      <c r="P267" s="20">
        <v>12752</v>
      </c>
      <c r="Q267" s="19">
        <v>3192501</v>
      </c>
      <c r="R267" s="19">
        <v>4977537</v>
      </c>
      <c r="S267" s="20">
        <v>8182790</v>
      </c>
      <c r="T267" s="20">
        <v>3821024</v>
      </c>
      <c r="U267" s="19">
        <v>544676</v>
      </c>
      <c r="V267" s="19">
        <v>12299591</v>
      </c>
      <c r="W267" s="18">
        <v>16665291</v>
      </c>
    </row>
    <row r="268" spans="1:23" ht="13" x14ac:dyDescent="0.3">
      <c r="A268" s="24" t="s">
        <v>9</v>
      </c>
      <c r="B268" s="23" t="s">
        <v>128</v>
      </c>
      <c r="C268" s="22" t="s">
        <v>127</v>
      </c>
      <c r="D268" s="20">
        <v>9687000</v>
      </c>
      <c r="E268" s="19">
        <v>5672180</v>
      </c>
      <c r="F268" s="19">
        <v>1234969</v>
      </c>
      <c r="G268" s="21">
        <f>IF(($E268     =0),0,($F268     /$E268     ))</f>
        <v>0.21772387336085949</v>
      </c>
      <c r="H268" s="20">
        <v>45668</v>
      </c>
      <c r="I268" s="19">
        <v>94963</v>
      </c>
      <c r="J268" s="19">
        <v>81365</v>
      </c>
      <c r="K268" s="20">
        <v>221996</v>
      </c>
      <c r="L268" s="20">
        <v>14411</v>
      </c>
      <c r="M268" s="19">
        <v>0</v>
      </c>
      <c r="N268" s="19">
        <v>74444</v>
      </c>
      <c r="O268" s="20">
        <v>88855</v>
      </c>
      <c r="P268" s="20">
        <v>805462</v>
      </c>
      <c r="Q268" s="19">
        <v>0</v>
      </c>
      <c r="R268" s="19">
        <v>89166</v>
      </c>
      <c r="S268" s="20">
        <v>894628</v>
      </c>
      <c r="T268" s="20">
        <v>0</v>
      </c>
      <c r="U268" s="19">
        <v>29490</v>
      </c>
      <c r="V268" s="19">
        <v>0</v>
      </c>
      <c r="W268" s="18">
        <v>29490</v>
      </c>
    </row>
    <row r="269" spans="1:23" ht="13" x14ac:dyDescent="0.3">
      <c r="A269" s="24" t="s">
        <v>9</v>
      </c>
      <c r="B269" s="23" t="s">
        <v>126</v>
      </c>
      <c r="C269" s="22" t="s">
        <v>125</v>
      </c>
      <c r="D269" s="20">
        <v>20392250</v>
      </c>
      <c r="E269" s="19">
        <v>20080741</v>
      </c>
      <c r="F269" s="19">
        <v>14237251</v>
      </c>
      <c r="G269" s="21">
        <f>IF(($E269     =0),0,($F269     /$E269     ))</f>
        <v>0.70900028041793872</v>
      </c>
      <c r="H269" s="20">
        <v>0</v>
      </c>
      <c r="I269" s="19">
        <v>9315</v>
      </c>
      <c r="J269" s="19">
        <v>2118722</v>
      </c>
      <c r="K269" s="20">
        <v>2128037</v>
      </c>
      <c r="L269" s="20">
        <v>379669</v>
      </c>
      <c r="M269" s="19">
        <v>3483491</v>
      </c>
      <c r="N269" s="19">
        <v>1600084</v>
      </c>
      <c r="O269" s="20">
        <v>5463244</v>
      </c>
      <c r="P269" s="20">
        <v>781110</v>
      </c>
      <c r="Q269" s="19">
        <v>1174574</v>
      </c>
      <c r="R269" s="19">
        <v>1828578</v>
      </c>
      <c r="S269" s="20">
        <v>3784262</v>
      </c>
      <c r="T269" s="20">
        <v>1850163</v>
      </c>
      <c r="U269" s="19">
        <v>4453461</v>
      </c>
      <c r="V269" s="19">
        <v>-3441916</v>
      </c>
      <c r="W269" s="18">
        <v>2861708</v>
      </c>
    </row>
    <row r="270" spans="1:23" ht="13" x14ac:dyDescent="0.3">
      <c r="A270" s="24" t="s">
        <v>9</v>
      </c>
      <c r="B270" s="23" t="s">
        <v>124</v>
      </c>
      <c r="C270" s="22" t="s">
        <v>123</v>
      </c>
      <c r="D270" s="20">
        <v>44447000</v>
      </c>
      <c r="E270" s="19">
        <v>41197000</v>
      </c>
      <c r="F270" s="19">
        <v>48421516</v>
      </c>
      <c r="G270" s="21">
        <f>IF(($E270     =0),0,($F270     /$E270     ))</f>
        <v>1.1753650994004419</v>
      </c>
      <c r="H270" s="20">
        <v>2760878</v>
      </c>
      <c r="I270" s="19">
        <v>3543818</v>
      </c>
      <c r="J270" s="19">
        <v>4185284</v>
      </c>
      <c r="K270" s="20">
        <v>10489980</v>
      </c>
      <c r="L270" s="20">
        <v>5493061</v>
      </c>
      <c r="M270" s="19">
        <v>5933119</v>
      </c>
      <c r="N270" s="19">
        <v>5454351</v>
      </c>
      <c r="O270" s="20">
        <v>16880531</v>
      </c>
      <c r="P270" s="20">
        <v>8200</v>
      </c>
      <c r="Q270" s="19">
        <v>1690142</v>
      </c>
      <c r="R270" s="19">
        <v>5495819</v>
      </c>
      <c r="S270" s="20">
        <v>7194161</v>
      </c>
      <c r="T270" s="20">
        <v>5536236</v>
      </c>
      <c r="U270" s="19">
        <v>2407202</v>
      </c>
      <c r="V270" s="19">
        <v>5913406</v>
      </c>
      <c r="W270" s="18">
        <v>13856844</v>
      </c>
    </row>
    <row r="271" spans="1:23" ht="13" x14ac:dyDescent="0.3">
      <c r="A271" s="24" t="s">
        <v>9</v>
      </c>
      <c r="B271" s="23" t="s">
        <v>122</v>
      </c>
      <c r="C271" s="22" t="s">
        <v>121</v>
      </c>
      <c r="D271" s="20">
        <v>28196000</v>
      </c>
      <c r="E271" s="19">
        <v>28446000</v>
      </c>
      <c r="F271" s="19">
        <v>13763608</v>
      </c>
      <c r="G271" s="21">
        <f>IF(($E271     =0),0,($F271     /$E271     ))</f>
        <v>0.48385038318216972</v>
      </c>
      <c r="H271" s="20">
        <v>0</v>
      </c>
      <c r="I271" s="19">
        <v>1679214</v>
      </c>
      <c r="J271" s="19">
        <v>0</v>
      </c>
      <c r="K271" s="20">
        <v>1679214</v>
      </c>
      <c r="L271" s="20">
        <v>1959141</v>
      </c>
      <c r="M271" s="19">
        <v>77087</v>
      </c>
      <c r="N271" s="19">
        <v>5179877</v>
      </c>
      <c r="O271" s="20">
        <v>7216105</v>
      </c>
      <c r="P271" s="20">
        <v>49051</v>
      </c>
      <c r="Q271" s="19">
        <v>645554</v>
      </c>
      <c r="R271" s="19">
        <v>132142</v>
      </c>
      <c r="S271" s="20">
        <v>826747</v>
      </c>
      <c r="T271" s="20">
        <v>3868024</v>
      </c>
      <c r="U271" s="19">
        <v>1313</v>
      </c>
      <c r="V271" s="19">
        <v>172205</v>
      </c>
      <c r="W271" s="18">
        <v>4041542</v>
      </c>
    </row>
    <row r="272" spans="1:23" ht="13" x14ac:dyDescent="0.3">
      <c r="A272" s="24" t="s">
        <v>6</v>
      </c>
      <c r="B272" s="23" t="s">
        <v>120</v>
      </c>
      <c r="C272" s="22" t="s">
        <v>119</v>
      </c>
      <c r="D272" s="20">
        <v>515000</v>
      </c>
      <c r="E272" s="19">
        <v>2823000</v>
      </c>
      <c r="F272" s="19">
        <v>146111</v>
      </c>
      <c r="G272" s="21">
        <f>IF(($E272     =0),0,($F272     /$E272     ))</f>
        <v>5.1757350336521429E-2</v>
      </c>
      <c r="H272" s="20">
        <v>0</v>
      </c>
      <c r="I272" s="19">
        <v>0</v>
      </c>
      <c r="J272" s="19">
        <v>0</v>
      </c>
      <c r="K272" s="20">
        <v>0</v>
      </c>
      <c r="L272" s="20">
        <v>0</v>
      </c>
      <c r="M272" s="19">
        <v>79870</v>
      </c>
      <c r="N272" s="19">
        <v>0</v>
      </c>
      <c r="O272" s="20">
        <v>79870</v>
      </c>
      <c r="P272" s="20">
        <v>24400</v>
      </c>
      <c r="Q272" s="19">
        <v>23300</v>
      </c>
      <c r="R272" s="19">
        <v>12441</v>
      </c>
      <c r="S272" s="20">
        <v>60141</v>
      </c>
      <c r="T272" s="20">
        <v>28000</v>
      </c>
      <c r="U272" s="19">
        <v>0</v>
      </c>
      <c r="V272" s="19">
        <v>-21900</v>
      </c>
      <c r="W272" s="18">
        <v>6100</v>
      </c>
    </row>
    <row r="273" spans="1:23" ht="14" x14ac:dyDescent="0.3">
      <c r="A273" s="17" t="s">
        <v>0</v>
      </c>
      <c r="B273" s="16" t="s">
        <v>118</v>
      </c>
      <c r="C273" s="15" t="s">
        <v>0</v>
      </c>
      <c r="D273" s="13">
        <f>SUM(D266:D272)</f>
        <v>202606119</v>
      </c>
      <c r="E273" s="12">
        <f>SUM(E266:E272)</f>
        <v>212639397</v>
      </c>
      <c r="F273" s="12">
        <f>SUM(F266:F272)</f>
        <v>129873130</v>
      </c>
      <c r="G273" s="14">
        <f>IF(($E273     =0),0,($F273     /$E273     ))</f>
        <v>0.61076701604830075</v>
      </c>
      <c r="H273" s="13">
        <f>SUM(H266:H272)</f>
        <v>5133441</v>
      </c>
      <c r="I273" s="12">
        <f>SUM(I266:I272)</f>
        <v>7644796</v>
      </c>
      <c r="J273" s="12">
        <f>SUM(J266:J272)</f>
        <v>8848258</v>
      </c>
      <c r="K273" s="13">
        <f>SUM(K266:K272)</f>
        <v>21626495</v>
      </c>
      <c r="L273" s="13">
        <f>SUM(L266:L272)</f>
        <v>10333335</v>
      </c>
      <c r="M273" s="12">
        <f>SUM(M266:M272)</f>
        <v>15354724</v>
      </c>
      <c r="N273" s="12">
        <f>SUM(N266:N272)</f>
        <v>18251834</v>
      </c>
      <c r="O273" s="13">
        <f>SUM(O266:O272)</f>
        <v>43939893</v>
      </c>
      <c r="P273" s="13">
        <f>SUM(P266:P272)</f>
        <v>2449795</v>
      </c>
      <c r="Q273" s="12">
        <f>SUM(Q266:Q272)</f>
        <v>8442179</v>
      </c>
      <c r="R273" s="12">
        <f>SUM(R266:R272)</f>
        <v>13764673</v>
      </c>
      <c r="S273" s="13">
        <f>SUM(S266:S272)</f>
        <v>24656647</v>
      </c>
      <c r="T273" s="13">
        <f>SUM(T266:T272)</f>
        <v>16357421</v>
      </c>
      <c r="U273" s="12">
        <f>SUM(U266:U272)</f>
        <v>8222250</v>
      </c>
      <c r="V273" s="12">
        <f>SUM(V266:V272)</f>
        <v>15070424</v>
      </c>
      <c r="W273" s="11">
        <f>SUM(W266:W272)</f>
        <v>39650095</v>
      </c>
    </row>
    <row r="274" spans="1:23" ht="13" x14ac:dyDescent="0.3">
      <c r="A274" s="24" t="s">
        <v>9</v>
      </c>
      <c r="B274" s="23" t="s">
        <v>117</v>
      </c>
      <c r="C274" s="22" t="s">
        <v>116</v>
      </c>
      <c r="D274" s="20">
        <v>82779004</v>
      </c>
      <c r="E274" s="19">
        <v>40779004</v>
      </c>
      <c r="F274" s="19">
        <v>19299566</v>
      </c>
      <c r="G274" s="21">
        <f>IF(($E274     =0),0,($F274     /$E274     ))</f>
        <v>0.47327212798036949</v>
      </c>
      <c r="H274" s="20">
        <v>0</v>
      </c>
      <c r="I274" s="19">
        <v>2485236</v>
      </c>
      <c r="J274" s="19">
        <v>5351727</v>
      </c>
      <c r="K274" s="20">
        <v>7836963</v>
      </c>
      <c r="L274" s="20">
        <v>0</v>
      </c>
      <c r="M274" s="19">
        <v>2532795</v>
      </c>
      <c r="N274" s="19">
        <v>4245189</v>
      </c>
      <c r="O274" s="20">
        <v>6777984</v>
      </c>
      <c r="P274" s="20">
        <v>69357</v>
      </c>
      <c r="Q274" s="19">
        <v>1995949</v>
      </c>
      <c r="R274" s="19">
        <v>0</v>
      </c>
      <c r="S274" s="20">
        <v>2065306</v>
      </c>
      <c r="T274" s="20">
        <v>0</v>
      </c>
      <c r="U274" s="19">
        <v>0</v>
      </c>
      <c r="V274" s="19">
        <v>2619313</v>
      </c>
      <c r="W274" s="18">
        <v>2619313</v>
      </c>
    </row>
    <row r="275" spans="1:23" ht="13" x14ac:dyDescent="0.3">
      <c r="A275" s="24" t="s">
        <v>9</v>
      </c>
      <c r="B275" s="23" t="s">
        <v>115</v>
      </c>
      <c r="C275" s="22" t="s">
        <v>114</v>
      </c>
      <c r="D275" s="20">
        <v>40153650</v>
      </c>
      <c r="E275" s="19">
        <v>31753650</v>
      </c>
      <c r="F275" s="19">
        <v>26172806</v>
      </c>
      <c r="G275" s="21">
        <f>IF(($E275     =0),0,($F275     /$E275     ))</f>
        <v>0.8242455906643803</v>
      </c>
      <c r="H275" s="20">
        <v>300</v>
      </c>
      <c r="I275" s="19">
        <v>1996669</v>
      </c>
      <c r="J275" s="19">
        <v>433587</v>
      </c>
      <c r="K275" s="20">
        <v>2430556</v>
      </c>
      <c r="L275" s="20">
        <v>1004283</v>
      </c>
      <c r="M275" s="19">
        <v>3957258</v>
      </c>
      <c r="N275" s="19">
        <v>2152854</v>
      </c>
      <c r="O275" s="20">
        <v>7114395</v>
      </c>
      <c r="P275" s="20">
        <v>442116</v>
      </c>
      <c r="Q275" s="19">
        <v>3099816</v>
      </c>
      <c r="R275" s="19">
        <v>344942</v>
      </c>
      <c r="S275" s="20">
        <v>3886874</v>
      </c>
      <c r="T275" s="20">
        <v>5752576</v>
      </c>
      <c r="U275" s="19">
        <v>785996</v>
      </c>
      <c r="V275" s="19">
        <v>6202409</v>
      </c>
      <c r="W275" s="18">
        <v>12740981</v>
      </c>
    </row>
    <row r="276" spans="1:23" ht="13" x14ac:dyDescent="0.3">
      <c r="A276" s="24" t="s">
        <v>9</v>
      </c>
      <c r="B276" s="23" t="s">
        <v>113</v>
      </c>
      <c r="C276" s="22" t="s">
        <v>112</v>
      </c>
      <c r="D276" s="20">
        <v>42360000</v>
      </c>
      <c r="E276" s="19">
        <v>62210000</v>
      </c>
      <c r="F276" s="19">
        <v>25094676</v>
      </c>
      <c r="G276" s="21">
        <f>IF(($E276     =0),0,($F276     /$E276     ))</f>
        <v>0.40338652949686543</v>
      </c>
      <c r="H276" s="20">
        <v>1981791</v>
      </c>
      <c r="I276" s="19">
        <v>743</v>
      </c>
      <c r="J276" s="19">
        <v>2571084</v>
      </c>
      <c r="K276" s="20">
        <v>4553618</v>
      </c>
      <c r="L276" s="20">
        <v>0</v>
      </c>
      <c r="M276" s="19">
        <v>13500</v>
      </c>
      <c r="N276" s="19">
        <v>4967605</v>
      </c>
      <c r="O276" s="20">
        <v>4981105</v>
      </c>
      <c r="P276" s="20">
        <v>11317193</v>
      </c>
      <c r="Q276" s="19">
        <v>18892</v>
      </c>
      <c r="R276" s="19">
        <v>3670865</v>
      </c>
      <c r="S276" s="20">
        <v>15006950</v>
      </c>
      <c r="T276" s="20">
        <v>0</v>
      </c>
      <c r="U276" s="19">
        <v>0</v>
      </c>
      <c r="V276" s="19">
        <v>553003</v>
      </c>
      <c r="W276" s="18">
        <v>553003</v>
      </c>
    </row>
    <row r="277" spans="1:23" ht="13" x14ac:dyDescent="0.3">
      <c r="A277" s="24" t="s">
        <v>9</v>
      </c>
      <c r="B277" s="23" t="s">
        <v>111</v>
      </c>
      <c r="C277" s="22" t="s">
        <v>110</v>
      </c>
      <c r="D277" s="20">
        <v>14350000</v>
      </c>
      <c r="E277" s="19">
        <v>14350000</v>
      </c>
      <c r="F277" s="19">
        <v>6975577</v>
      </c>
      <c r="G277" s="21">
        <f>IF(($E277     =0),0,($F277     /$E277     ))</f>
        <v>0.48610292682926831</v>
      </c>
      <c r="H277" s="20">
        <v>0</v>
      </c>
      <c r="I277" s="19">
        <v>0</v>
      </c>
      <c r="J277" s="19">
        <v>828632</v>
      </c>
      <c r="K277" s="20">
        <v>828632</v>
      </c>
      <c r="L277" s="20">
        <v>0</v>
      </c>
      <c r="M277" s="19">
        <v>0</v>
      </c>
      <c r="N277" s="19">
        <v>1801033</v>
      </c>
      <c r="O277" s="20">
        <v>1801033</v>
      </c>
      <c r="P277" s="20">
        <v>0</v>
      </c>
      <c r="Q277" s="19">
        <v>236251</v>
      </c>
      <c r="R277" s="19">
        <v>3156126</v>
      </c>
      <c r="S277" s="20">
        <v>3392377</v>
      </c>
      <c r="T277" s="20">
        <v>333535</v>
      </c>
      <c r="U277" s="19">
        <v>620000</v>
      </c>
      <c r="V277" s="19">
        <v>0</v>
      </c>
      <c r="W277" s="18">
        <v>953535</v>
      </c>
    </row>
    <row r="278" spans="1:23" ht="13" x14ac:dyDescent="0.3">
      <c r="A278" s="24" t="s">
        <v>9</v>
      </c>
      <c r="B278" s="23" t="s">
        <v>109</v>
      </c>
      <c r="C278" s="22" t="s">
        <v>108</v>
      </c>
      <c r="D278" s="20">
        <v>18492000</v>
      </c>
      <c r="E278" s="19">
        <v>31078678</v>
      </c>
      <c r="F278" s="19">
        <v>37321739</v>
      </c>
      <c r="G278" s="21">
        <f>IF(($E278     =0),0,($F278     /$E278     ))</f>
        <v>1.2008792330227174</v>
      </c>
      <c r="H278" s="20">
        <v>0</v>
      </c>
      <c r="I278" s="19">
        <v>13401778</v>
      </c>
      <c r="J278" s="19">
        <v>5659977</v>
      </c>
      <c r="K278" s="20">
        <v>19061755</v>
      </c>
      <c r="L278" s="20">
        <v>1066515</v>
      </c>
      <c r="M278" s="19">
        <v>0</v>
      </c>
      <c r="N278" s="19">
        <v>4140171</v>
      </c>
      <c r="O278" s="20">
        <v>5206686</v>
      </c>
      <c r="P278" s="20">
        <v>10665</v>
      </c>
      <c r="Q278" s="19">
        <v>9575</v>
      </c>
      <c r="R278" s="19">
        <v>1150812</v>
      </c>
      <c r="S278" s="20">
        <v>1171052</v>
      </c>
      <c r="T278" s="20">
        <v>4289600</v>
      </c>
      <c r="U278" s="19">
        <v>1945311</v>
      </c>
      <c r="V278" s="19">
        <v>5647335</v>
      </c>
      <c r="W278" s="18">
        <v>11882246</v>
      </c>
    </row>
    <row r="279" spans="1:23" ht="13" x14ac:dyDescent="0.3">
      <c r="A279" s="24" t="s">
        <v>9</v>
      </c>
      <c r="B279" s="23" t="s">
        <v>107</v>
      </c>
      <c r="C279" s="22" t="s">
        <v>106</v>
      </c>
      <c r="D279" s="20">
        <v>15858400</v>
      </c>
      <c r="E279" s="19">
        <v>71061696</v>
      </c>
      <c r="F279" s="19">
        <v>15415560</v>
      </c>
      <c r="G279" s="21">
        <f>IF(($E279     =0),0,($F279     /$E279     ))</f>
        <v>0.21693205858751247</v>
      </c>
      <c r="H279" s="20">
        <v>0</v>
      </c>
      <c r="I279" s="19">
        <v>2998959</v>
      </c>
      <c r="J279" s="19">
        <v>1769604</v>
      </c>
      <c r="K279" s="20">
        <v>4768563</v>
      </c>
      <c r="L279" s="20">
        <v>576223</v>
      </c>
      <c r="M279" s="19">
        <v>3326432</v>
      </c>
      <c r="N279" s="19">
        <v>715337</v>
      </c>
      <c r="O279" s="20">
        <v>4617992</v>
      </c>
      <c r="P279" s="20">
        <v>0</v>
      </c>
      <c r="Q279" s="19">
        <v>0</v>
      </c>
      <c r="R279" s="19">
        <v>1768027</v>
      </c>
      <c r="S279" s="20">
        <v>1768027</v>
      </c>
      <c r="T279" s="20">
        <v>1613930</v>
      </c>
      <c r="U279" s="19">
        <v>758665</v>
      </c>
      <c r="V279" s="19">
        <v>1888383</v>
      </c>
      <c r="W279" s="18">
        <v>4260978</v>
      </c>
    </row>
    <row r="280" spans="1:23" ht="13" x14ac:dyDescent="0.3">
      <c r="A280" s="24" t="s">
        <v>9</v>
      </c>
      <c r="B280" s="23" t="s">
        <v>105</v>
      </c>
      <c r="C280" s="22" t="s">
        <v>104</v>
      </c>
      <c r="D280" s="20">
        <v>36202372</v>
      </c>
      <c r="E280" s="19">
        <v>46602000</v>
      </c>
      <c r="F280" s="19">
        <v>14727416</v>
      </c>
      <c r="G280" s="21">
        <f>IF(($E280     =0),0,($F280     /$E280     ))</f>
        <v>0.31602540663490836</v>
      </c>
      <c r="H280" s="20">
        <v>66343</v>
      </c>
      <c r="I280" s="19">
        <v>-66343</v>
      </c>
      <c r="J280" s="19">
        <v>1809890</v>
      </c>
      <c r="K280" s="20">
        <v>1809890</v>
      </c>
      <c r="L280" s="20">
        <v>1722737</v>
      </c>
      <c r="M280" s="19">
        <v>5664848</v>
      </c>
      <c r="N280" s="19">
        <v>1229977</v>
      </c>
      <c r="O280" s="20">
        <v>8617562</v>
      </c>
      <c r="P280" s="20">
        <v>0</v>
      </c>
      <c r="Q280" s="19">
        <v>-492215</v>
      </c>
      <c r="R280" s="19">
        <v>1796649</v>
      </c>
      <c r="S280" s="20">
        <v>1304434</v>
      </c>
      <c r="T280" s="20">
        <v>1081251</v>
      </c>
      <c r="U280" s="19">
        <v>-598976</v>
      </c>
      <c r="V280" s="19">
        <v>2513255</v>
      </c>
      <c r="W280" s="18">
        <v>2995530</v>
      </c>
    </row>
    <row r="281" spans="1:23" ht="13" x14ac:dyDescent="0.3">
      <c r="A281" s="24" t="s">
        <v>9</v>
      </c>
      <c r="B281" s="23" t="s">
        <v>103</v>
      </c>
      <c r="C281" s="22" t="s">
        <v>102</v>
      </c>
      <c r="D281" s="20">
        <v>80196000</v>
      </c>
      <c r="E281" s="19">
        <v>83191000</v>
      </c>
      <c r="F281" s="19">
        <v>34850892</v>
      </c>
      <c r="G281" s="21">
        <f>IF(($E281     =0),0,($F281     /$E281     ))</f>
        <v>0.41892623000084145</v>
      </c>
      <c r="H281" s="20">
        <v>1196792</v>
      </c>
      <c r="I281" s="19">
        <v>2600868</v>
      </c>
      <c r="J281" s="19">
        <v>368699</v>
      </c>
      <c r="K281" s="20">
        <v>4166359</v>
      </c>
      <c r="L281" s="20">
        <v>3975628</v>
      </c>
      <c r="M281" s="19">
        <v>237483</v>
      </c>
      <c r="N281" s="19">
        <v>10012395</v>
      </c>
      <c r="O281" s="20">
        <v>14225506</v>
      </c>
      <c r="P281" s="20">
        <v>2696842</v>
      </c>
      <c r="Q281" s="19">
        <v>3613958</v>
      </c>
      <c r="R281" s="19">
        <v>1557255</v>
      </c>
      <c r="S281" s="20">
        <v>7868055</v>
      </c>
      <c r="T281" s="20">
        <v>1901519</v>
      </c>
      <c r="U281" s="19">
        <v>2127390</v>
      </c>
      <c r="V281" s="19">
        <v>4562063</v>
      </c>
      <c r="W281" s="18">
        <v>8590972</v>
      </c>
    </row>
    <row r="282" spans="1:23" ht="13" x14ac:dyDescent="0.3">
      <c r="A282" s="24" t="s">
        <v>6</v>
      </c>
      <c r="B282" s="23" t="s">
        <v>101</v>
      </c>
      <c r="C282" s="22" t="s">
        <v>100</v>
      </c>
      <c r="D282" s="20">
        <v>400000</v>
      </c>
      <c r="E282" s="19">
        <v>13800</v>
      </c>
      <c r="F282" s="19">
        <v>287292</v>
      </c>
      <c r="G282" s="21">
        <f>IF(($E282     =0),0,($F282     /$E282     ))</f>
        <v>20.818260869565218</v>
      </c>
      <c r="H282" s="20">
        <v>0</v>
      </c>
      <c r="I282" s="19">
        <v>5076</v>
      </c>
      <c r="J282" s="19">
        <v>-5837</v>
      </c>
      <c r="K282" s="20">
        <v>-761</v>
      </c>
      <c r="L282" s="20">
        <v>0</v>
      </c>
      <c r="M282" s="19">
        <v>0</v>
      </c>
      <c r="N282" s="19">
        <v>0</v>
      </c>
      <c r="O282" s="20">
        <v>0</v>
      </c>
      <c r="P282" s="20">
        <v>10856</v>
      </c>
      <c r="Q282" s="19">
        <v>0</v>
      </c>
      <c r="R282" s="19">
        <v>240313</v>
      </c>
      <c r="S282" s="20">
        <v>251169</v>
      </c>
      <c r="T282" s="20">
        <v>276360</v>
      </c>
      <c r="U282" s="19">
        <v>-239476</v>
      </c>
      <c r="V282" s="19">
        <v>0</v>
      </c>
      <c r="W282" s="18">
        <v>36884</v>
      </c>
    </row>
    <row r="283" spans="1:23" ht="14" x14ac:dyDescent="0.3">
      <c r="A283" s="17" t="s">
        <v>0</v>
      </c>
      <c r="B283" s="16" t="s">
        <v>99</v>
      </c>
      <c r="C283" s="15" t="s">
        <v>0</v>
      </c>
      <c r="D283" s="13">
        <f>SUM(D274:D282)</f>
        <v>330791426</v>
      </c>
      <c r="E283" s="12">
        <f>SUM(E274:E282)</f>
        <v>381039828</v>
      </c>
      <c r="F283" s="12">
        <f>SUM(F274:F282)</f>
        <v>180145524</v>
      </c>
      <c r="G283" s="14">
        <f>IF(($E283     =0),0,($F283     /$E283     ))</f>
        <v>0.47277347605773118</v>
      </c>
      <c r="H283" s="13">
        <f>SUM(H274:H282)</f>
        <v>3245226</v>
      </c>
      <c r="I283" s="12">
        <f>SUM(I274:I282)</f>
        <v>23422986</v>
      </c>
      <c r="J283" s="12">
        <f>SUM(J274:J282)</f>
        <v>18787363</v>
      </c>
      <c r="K283" s="13">
        <f>SUM(K274:K282)</f>
        <v>45455575</v>
      </c>
      <c r="L283" s="13">
        <f>SUM(L274:L282)</f>
        <v>8345386</v>
      </c>
      <c r="M283" s="12">
        <f>SUM(M274:M282)</f>
        <v>15732316</v>
      </c>
      <c r="N283" s="12">
        <f>SUM(N274:N282)</f>
        <v>29264561</v>
      </c>
      <c r="O283" s="13">
        <f>SUM(O274:O282)</f>
        <v>53342263</v>
      </c>
      <c r="P283" s="13">
        <f>SUM(P274:P282)</f>
        <v>14547029</v>
      </c>
      <c r="Q283" s="12">
        <f>SUM(Q274:Q282)</f>
        <v>8482226</v>
      </c>
      <c r="R283" s="12">
        <f>SUM(R274:R282)</f>
        <v>13684989</v>
      </c>
      <c r="S283" s="13">
        <f>SUM(S274:S282)</f>
        <v>36714244</v>
      </c>
      <c r="T283" s="13">
        <f>SUM(T274:T282)</f>
        <v>15248771</v>
      </c>
      <c r="U283" s="12">
        <f>SUM(U274:U282)</f>
        <v>5398910</v>
      </c>
      <c r="V283" s="12">
        <f>SUM(V274:V282)</f>
        <v>23985761</v>
      </c>
      <c r="W283" s="11">
        <f>SUM(W274:W282)</f>
        <v>44633442</v>
      </c>
    </row>
    <row r="284" spans="1:23" ht="13" x14ac:dyDescent="0.3">
      <c r="A284" s="24" t="s">
        <v>9</v>
      </c>
      <c r="B284" s="23" t="s">
        <v>98</v>
      </c>
      <c r="C284" s="22" t="s">
        <v>97</v>
      </c>
      <c r="D284" s="20">
        <v>37490432</v>
      </c>
      <c r="E284" s="19">
        <v>37490432</v>
      </c>
      <c r="F284" s="19">
        <v>10830224</v>
      </c>
      <c r="G284" s="21">
        <f>IF(($E284     =0),0,($F284     /$E284     ))</f>
        <v>0.28887968002075837</v>
      </c>
      <c r="H284" s="20">
        <v>0</v>
      </c>
      <c r="I284" s="19">
        <v>0</v>
      </c>
      <c r="J284" s="19">
        <v>2518109</v>
      </c>
      <c r="K284" s="20">
        <v>2518109</v>
      </c>
      <c r="L284" s="20">
        <v>0</v>
      </c>
      <c r="M284" s="19">
        <v>0</v>
      </c>
      <c r="N284" s="19">
        <v>23735</v>
      </c>
      <c r="O284" s="20">
        <v>23735</v>
      </c>
      <c r="P284" s="20">
        <v>312999</v>
      </c>
      <c r="Q284" s="19">
        <v>0</v>
      </c>
      <c r="R284" s="19">
        <v>76816</v>
      </c>
      <c r="S284" s="20">
        <v>389815</v>
      </c>
      <c r="T284" s="20">
        <v>2754045</v>
      </c>
      <c r="U284" s="19">
        <v>0</v>
      </c>
      <c r="V284" s="19">
        <v>5144520</v>
      </c>
      <c r="W284" s="18">
        <v>7898565</v>
      </c>
    </row>
    <row r="285" spans="1:23" ht="13" x14ac:dyDescent="0.3">
      <c r="A285" s="24" t="s">
        <v>9</v>
      </c>
      <c r="B285" s="23" t="s">
        <v>96</v>
      </c>
      <c r="C285" s="22" t="s">
        <v>95</v>
      </c>
      <c r="D285" s="20">
        <v>21979000</v>
      </c>
      <c r="E285" s="19">
        <v>21979000</v>
      </c>
      <c r="F285" s="19">
        <v>5628760</v>
      </c>
      <c r="G285" s="21">
        <f>IF(($E285     =0),0,($F285     /$E285     ))</f>
        <v>0.25609718367532647</v>
      </c>
      <c r="H285" s="20">
        <v>0</v>
      </c>
      <c r="I285" s="19">
        <v>0</v>
      </c>
      <c r="J285" s="19">
        <v>0</v>
      </c>
      <c r="K285" s="20">
        <v>0</v>
      </c>
      <c r="L285" s="20">
        <v>0</v>
      </c>
      <c r="M285" s="19">
        <v>2102761</v>
      </c>
      <c r="N285" s="19">
        <v>2429709</v>
      </c>
      <c r="O285" s="20">
        <v>4532470</v>
      </c>
      <c r="P285" s="20">
        <v>563613</v>
      </c>
      <c r="Q285" s="19">
        <v>532677</v>
      </c>
      <c r="R285" s="19">
        <v>0</v>
      </c>
      <c r="S285" s="20">
        <v>1096290</v>
      </c>
      <c r="T285" s="20">
        <v>0</v>
      </c>
      <c r="U285" s="19">
        <v>0</v>
      </c>
      <c r="V285" s="19">
        <v>0</v>
      </c>
      <c r="W285" s="18">
        <v>0</v>
      </c>
    </row>
    <row r="286" spans="1:23" ht="13" x14ac:dyDescent="0.3">
      <c r="A286" s="24" t="s">
        <v>9</v>
      </c>
      <c r="B286" s="23" t="s">
        <v>94</v>
      </c>
      <c r="C286" s="22" t="s">
        <v>93</v>
      </c>
      <c r="D286" s="20">
        <v>31889850</v>
      </c>
      <c r="E286" s="19">
        <v>33762493</v>
      </c>
      <c r="F286" s="19">
        <v>21618898</v>
      </c>
      <c r="G286" s="21">
        <f>IF(($E286     =0),0,($F286     /$E286     ))</f>
        <v>0.64032291691256327</v>
      </c>
      <c r="H286" s="20">
        <v>0</v>
      </c>
      <c r="I286" s="19">
        <v>1782517</v>
      </c>
      <c r="J286" s="19">
        <v>0</v>
      </c>
      <c r="K286" s="20">
        <v>1782517</v>
      </c>
      <c r="L286" s="20">
        <v>1641583</v>
      </c>
      <c r="M286" s="19">
        <v>1197714</v>
      </c>
      <c r="N286" s="19">
        <v>2758232</v>
      </c>
      <c r="O286" s="20">
        <v>5597529</v>
      </c>
      <c r="P286" s="20">
        <v>0</v>
      </c>
      <c r="Q286" s="19">
        <v>221597</v>
      </c>
      <c r="R286" s="19">
        <v>983904</v>
      </c>
      <c r="S286" s="20">
        <v>1205501</v>
      </c>
      <c r="T286" s="20">
        <v>0</v>
      </c>
      <c r="U286" s="19">
        <v>1363395</v>
      </c>
      <c r="V286" s="19">
        <v>11669956</v>
      </c>
      <c r="W286" s="18">
        <v>13033351</v>
      </c>
    </row>
    <row r="287" spans="1:23" ht="13" x14ac:dyDescent="0.3">
      <c r="A287" s="24" t="s">
        <v>9</v>
      </c>
      <c r="B287" s="23" t="s">
        <v>92</v>
      </c>
      <c r="C287" s="22" t="s">
        <v>91</v>
      </c>
      <c r="D287" s="20">
        <v>28812000</v>
      </c>
      <c r="E287" s="19">
        <v>46499985</v>
      </c>
      <c r="F287" s="19">
        <v>38404597</v>
      </c>
      <c r="G287" s="21">
        <f>IF(($E287     =0),0,($F287     /$E287     ))</f>
        <v>0.82590557824911126</v>
      </c>
      <c r="H287" s="20">
        <v>4987548</v>
      </c>
      <c r="I287" s="19">
        <v>7554821</v>
      </c>
      <c r="J287" s="19">
        <v>-319437703</v>
      </c>
      <c r="K287" s="20">
        <v>-306895334</v>
      </c>
      <c r="L287" s="20">
        <v>2675942</v>
      </c>
      <c r="M287" s="19">
        <v>232079</v>
      </c>
      <c r="N287" s="19">
        <v>313293</v>
      </c>
      <c r="O287" s="20">
        <v>3221314</v>
      </c>
      <c r="P287" s="20">
        <v>322215293</v>
      </c>
      <c r="Q287" s="19">
        <v>1725</v>
      </c>
      <c r="R287" s="19">
        <v>930056</v>
      </c>
      <c r="S287" s="20">
        <v>323147074</v>
      </c>
      <c r="T287" s="20">
        <v>3405797</v>
      </c>
      <c r="U287" s="19">
        <v>2540208</v>
      </c>
      <c r="V287" s="19">
        <v>12985538</v>
      </c>
      <c r="W287" s="18">
        <v>18931543</v>
      </c>
    </row>
    <row r="288" spans="1:23" ht="13" x14ac:dyDescent="0.3">
      <c r="A288" s="24" t="s">
        <v>9</v>
      </c>
      <c r="B288" s="23" t="s">
        <v>90</v>
      </c>
      <c r="C288" s="22" t="s">
        <v>89</v>
      </c>
      <c r="D288" s="20">
        <v>206151598</v>
      </c>
      <c r="E288" s="19">
        <v>216825867</v>
      </c>
      <c r="F288" s="19">
        <v>122165088</v>
      </c>
      <c r="G288" s="21">
        <f>IF(($E288     =0),0,($F288     /$E288     ))</f>
        <v>0.56342487956014953</v>
      </c>
      <c r="H288" s="20">
        <v>878096</v>
      </c>
      <c r="I288" s="19">
        <v>3076969</v>
      </c>
      <c r="J288" s="19">
        <v>3923198</v>
      </c>
      <c r="K288" s="20">
        <v>7878263</v>
      </c>
      <c r="L288" s="20">
        <v>13284170</v>
      </c>
      <c r="M288" s="19">
        <v>13029212</v>
      </c>
      <c r="N288" s="19">
        <v>5511587</v>
      </c>
      <c r="O288" s="20">
        <v>31824969</v>
      </c>
      <c r="P288" s="20">
        <v>640273</v>
      </c>
      <c r="Q288" s="19">
        <v>5574578</v>
      </c>
      <c r="R288" s="19">
        <v>6824827</v>
      </c>
      <c r="S288" s="20">
        <v>13039678</v>
      </c>
      <c r="T288" s="20">
        <v>7533833</v>
      </c>
      <c r="U288" s="19">
        <v>3368178</v>
      </c>
      <c r="V288" s="19">
        <v>58520167</v>
      </c>
      <c r="W288" s="18">
        <v>69422178</v>
      </c>
    </row>
    <row r="289" spans="1:23" ht="13" x14ac:dyDescent="0.3">
      <c r="A289" s="24" t="s">
        <v>6</v>
      </c>
      <c r="B289" s="23" t="s">
        <v>88</v>
      </c>
      <c r="C289" s="22" t="s">
        <v>87</v>
      </c>
      <c r="D289" s="20">
        <v>1858230</v>
      </c>
      <c r="E289" s="19">
        <v>1382936</v>
      </c>
      <c r="F289" s="19">
        <v>1102079</v>
      </c>
      <c r="G289" s="21">
        <f>IF(($E289     =0),0,($F289     /$E289     ))</f>
        <v>0.79691251077417902</v>
      </c>
      <c r="H289" s="20">
        <v>0</v>
      </c>
      <c r="I289" s="19">
        <v>0</v>
      </c>
      <c r="J289" s="19">
        <v>0</v>
      </c>
      <c r="K289" s="20">
        <v>0</v>
      </c>
      <c r="L289" s="20">
        <v>192927</v>
      </c>
      <c r="M289" s="19">
        <v>848618</v>
      </c>
      <c r="N289" s="19">
        <v>16085</v>
      </c>
      <c r="O289" s="20">
        <v>1057630</v>
      </c>
      <c r="P289" s="20">
        <v>0</v>
      </c>
      <c r="Q289" s="19">
        <v>40363</v>
      </c>
      <c r="R289" s="19">
        <v>0</v>
      </c>
      <c r="S289" s="20">
        <v>40363</v>
      </c>
      <c r="T289" s="20">
        <v>0</v>
      </c>
      <c r="U289" s="19">
        <v>0</v>
      </c>
      <c r="V289" s="19">
        <v>4086</v>
      </c>
      <c r="W289" s="18">
        <v>4086</v>
      </c>
    </row>
    <row r="290" spans="1:23" ht="14" x14ac:dyDescent="0.3">
      <c r="A290" s="17" t="s">
        <v>0</v>
      </c>
      <c r="B290" s="16" t="s">
        <v>86</v>
      </c>
      <c r="C290" s="15" t="s">
        <v>0</v>
      </c>
      <c r="D290" s="13">
        <f>SUM(D284:D289)</f>
        <v>328181110</v>
      </c>
      <c r="E290" s="12">
        <f>SUM(E284:E289)</f>
        <v>357940713</v>
      </c>
      <c r="F290" s="12">
        <f>SUM(F284:F289)</f>
        <v>199749646</v>
      </c>
      <c r="G290" s="14">
        <f>IF(($E290     =0),0,($F290     /$E290     ))</f>
        <v>0.55805232192181498</v>
      </c>
      <c r="H290" s="13">
        <f>SUM(H284:H289)</f>
        <v>5865644</v>
      </c>
      <c r="I290" s="12">
        <f>SUM(I284:I289)</f>
        <v>12414307</v>
      </c>
      <c r="J290" s="12">
        <f>SUM(J284:J289)</f>
        <v>-312996396</v>
      </c>
      <c r="K290" s="13">
        <f>SUM(K284:K289)</f>
        <v>-294716445</v>
      </c>
      <c r="L290" s="13">
        <f>SUM(L284:L289)</f>
        <v>17794622</v>
      </c>
      <c r="M290" s="12">
        <f>SUM(M284:M289)</f>
        <v>17410384</v>
      </c>
      <c r="N290" s="12">
        <f>SUM(N284:N289)</f>
        <v>11052641</v>
      </c>
      <c r="O290" s="13">
        <f>SUM(O284:O289)</f>
        <v>46257647</v>
      </c>
      <c r="P290" s="13">
        <f>SUM(P284:P289)</f>
        <v>323732178</v>
      </c>
      <c r="Q290" s="12">
        <f>SUM(Q284:Q289)</f>
        <v>6370940</v>
      </c>
      <c r="R290" s="12">
        <f>SUM(R284:R289)</f>
        <v>8815603</v>
      </c>
      <c r="S290" s="13">
        <f>SUM(S284:S289)</f>
        <v>338918721</v>
      </c>
      <c r="T290" s="13">
        <f>SUM(T284:T289)</f>
        <v>13693675</v>
      </c>
      <c r="U290" s="12">
        <f>SUM(U284:U289)</f>
        <v>7271781</v>
      </c>
      <c r="V290" s="12">
        <f>SUM(V284:V289)</f>
        <v>88324267</v>
      </c>
      <c r="W290" s="11">
        <f>SUM(W284:W289)</f>
        <v>109289723</v>
      </c>
    </row>
    <row r="291" spans="1:23" ht="13" x14ac:dyDescent="0.3">
      <c r="A291" s="24" t="s">
        <v>9</v>
      </c>
      <c r="B291" s="23" t="s">
        <v>85</v>
      </c>
      <c r="C291" s="22" t="s">
        <v>84</v>
      </c>
      <c r="D291" s="20">
        <v>627331283</v>
      </c>
      <c r="E291" s="19">
        <v>632781213</v>
      </c>
      <c r="F291" s="19">
        <v>483260241</v>
      </c>
      <c r="G291" s="21">
        <f>IF(($E291     =0),0,($F291     /$E291     ))</f>
        <v>0.76370826293795169</v>
      </c>
      <c r="H291" s="20">
        <v>193476</v>
      </c>
      <c r="I291" s="19">
        <v>34702940</v>
      </c>
      <c r="J291" s="19">
        <v>59317814</v>
      </c>
      <c r="K291" s="20">
        <v>94214230</v>
      </c>
      <c r="L291" s="20">
        <v>84234238</v>
      </c>
      <c r="M291" s="19">
        <v>72302446</v>
      </c>
      <c r="N291" s="19">
        <v>46067532</v>
      </c>
      <c r="O291" s="20">
        <v>202604216</v>
      </c>
      <c r="P291" s="20">
        <v>15882392</v>
      </c>
      <c r="Q291" s="19">
        <v>15083774</v>
      </c>
      <c r="R291" s="19">
        <v>36795746</v>
      </c>
      <c r="S291" s="20">
        <v>67761912</v>
      </c>
      <c r="T291" s="20">
        <v>25990269</v>
      </c>
      <c r="U291" s="19">
        <v>26170492</v>
      </c>
      <c r="V291" s="19">
        <v>66519122</v>
      </c>
      <c r="W291" s="18">
        <v>118679883</v>
      </c>
    </row>
    <row r="292" spans="1:23" ht="13" x14ac:dyDescent="0.3">
      <c r="A292" s="24" t="s">
        <v>9</v>
      </c>
      <c r="B292" s="23" t="s">
        <v>83</v>
      </c>
      <c r="C292" s="22" t="s">
        <v>82</v>
      </c>
      <c r="D292" s="20">
        <v>52387159</v>
      </c>
      <c r="E292" s="19">
        <v>73323943</v>
      </c>
      <c r="F292" s="19">
        <v>18641573</v>
      </c>
      <c r="G292" s="21">
        <f>IF(($E292     =0),0,($F292     /$E292     ))</f>
        <v>0.25423582307896342</v>
      </c>
      <c r="H292" s="20">
        <v>0</v>
      </c>
      <c r="I292" s="19">
        <v>1424040</v>
      </c>
      <c r="J292" s="19">
        <v>1395692</v>
      </c>
      <c r="K292" s="20">
        <v>2819732</v>
      </c>
      <c r="L292" s="20">
        <v>1130621</v>
      </c>
      <c r="M292" s="19">
        <v>231720</v>
      </c>
      <c r="N292" s="19">
        <v>677109</v>
      </c>
      <c r="O292" s="20">
        <v>2039450</v>
      </c>
      <c r="P292" s="20">
        <v>0</v>
      </c>
      <c r="Q292" s="19">
        <v>0</v>
      </c>
      <c r="R292" s="19">
        <v>3203018</v>
      </c>
      <c r="S292" s="20">
        <v>3203018</v>
      </c>
      <c r="T292" s="20">
        <v>5309930</v>
      </c>
      <c r="U292" s="19">
        <v>1331689</v>
      </c>
      <c r="V292" s="19">
        <v>3937754</v>
      </c>
      <c r="W292" s="18">
        <v>10579373</v>
      </c>
    </row>
    <row r="293" spans="1:23" ht="13" x14ac:dyDescent="0.3">
      <c r="A293" s="24" t="s">
        <v>9</v>
      </c>
      <c r="B293" s="23" t="s">
        <v>81</v>
      </c>
      <c r="C293" s="22" t="s">
        <v>80</v>
      </c>
      <c r="D293" s="20">
        <v>36361000</v>
      </c>
      <c r="E293" s="19">
        <v>45361000</v>
      </c>
      <c r="F293" s="19">
        <v>27982988</v>
      </c>
      <c r="G293" s="21">
        <f>IF(($E293     =0),0,($F293     /$E293     ))</f>
        <v>0.61689530654086111</v>
      </c>
      <c r="H293" s="20">
        <v>4113468</v>
      </c>
      <c r="I293" s="19">
        <v>1921283</v>
      </c>
      <c r="J293" s="19">
        <v>1094448</v>
      </c>
      <c r="K293" s="20">
        <v>7129199</v>
      </c>
      <c r="L293" s="20">
        <v>4349094</v>
      </c>
      <c r="M293" s="19">
        <v>392219</v>
      </c>
      <c r="N293" s="19">
        <v>7677972</v>
      </c>
      <c r="O293" s="20">
        <v>12419285</v>
      </c>
      <c r="P293" s="20">
        <v>557360</v>
      </c>
      <c r="Q293" s="19">
        <v>312075</v>
      </c>
      <c r="R293" s="19">
        <v>3609887</v>
      </c>
      <c r="S293" s="20">
        <v>4479322</v>
      </c>
      <c r="T293" s="20">
        <v>3670638</v>
      </c>
      <c r="U293" s="19">
        <v>548030</v>
      </c>
      <c r="V293" s="19">
        <v>-263486</v>
      </c>
      <c r="W293" s="18">
        <v>3955182</v>
      </c>
    </row>
    <row r="294" spans="1:23" ht="13" x14ac:dyDescent="0.3">
      <c r="A294" s="24" t="s">
        <v>9</v>
      </c>
      <c r="B294" s="23" t="s">
        <v>79</v>
      </c>
      <c r="C294" s="22" t="s">
        <v>78</v>
      </c>
      <c r="D294" s="20">
        <v>106725212</v>
      </c>
      <c r="E294" s="19">
        <v>107144495</v>
      </c>
      <c r="F294" s="19">
        <v>51640424</v>
      </c>
      <c r="G294" s="21">
        <f>IF(($E294     =0),0,($F294     /$E294     ))</f>
        <v>0.48196992295311114</v>
      </c>
      <c r="H294" s="20">
        <v>166500</v>
      </c>
      <c r="I294" s="19">
        <v>8315542</v>
      </c>
      <c r="J294" s="19">
        <v>54450</v>
      </c>
      <c r="K294" s="20">
        <v>8536492</v>
      </c>
      <c r="L294" s="20">
        <v>42000</v>
      </c>
      <c r="M294" s="19">
        <v>22794714</v>
      </c>
      <c r="N294" s="19">
        <v>8298392</v>
      </c>
      <c r="O294" s="20">
        <v>31135106</v>
      </c>
      <c r="P294" s="20">
        <v>0</v>
      </c>
      <c r="Q294" s="19">
        <v>-18387643</v>
      </c>
      <c r="R294" s="19">
        <v>4811797</v>
      </c>
      <c r="S294" s="20">
        <v>-13575846</v>
      </c>
      <c r="T294" s="20">
        <v>1180366</v>
      </c>
      <c r="U294" s="19">
        <v>3788523</v>
      </c>
      <c r="V294" s="19">
        <v>20575783</v>
      </c>
      <c r="W294" s="18">
        <v>25544672</v>
      </c>
    </row>
    <row r="295" spans="1:23" ht="13" x14ac:dyDescent="0.3">
      <c r="A295" s="24" t="s">
        <v>6</v>
      </c>
      <c r="B295" s="23" t="s">
        <v>77</v>
      </c>
      <c r="C295" s="22" t="s">
        <v>76</v>
      </c>
      <c r="D295" s="20">
        <v>4564800</v>
      </c>
      <c r="E295" s="19">
        <v>4514350</v>
      </c>
      <c r="F295" s="19">
        <v>2945529</v>
      </c>
      <c r="G295" s="21">
        <f>IF(($E295     =0),0,($F295     /$E295     ))</f>
        <v>0.65248130960160378</v>
      </c>
      <c r="H295" s="20">
        <v>0</v>
      </c>
      <c r="I295" s="19">
        <v>0</v>
      </c>
      <c r="J295" s="19">
        <v>2120</v>
      </c>
      <c r="K295" s="20">
        <v>2120</v>
      </c>
      <c r="L295" s="20">
        <v>0</v>
      </c>
      <c r="M295" s="19">
        <v>0</v>
      </c>
      <c r="N295" s="19">
        <v>71080</v>
      </c>
      <c r="O295" s="20">
        <v>71080</v>
      </c>
      <c r="P295" s="20">
        <v>0</v>
      </c>
      <c r="Q295" s="19">
        <v>95188</v>
      </c>
      <c r="R295" s="19">
        <v>37086</v>
      </c>
      <c r="S295" s="20">
        <v>132274</v>
      </c>
      <c r="T295" s="20">
        <v>969149</v>
      </c>
      <c r="U295" s="19">
        <v>1021886</v>
      </c>
      <c r="V295" s="19">
        <v>749020</v>
      </c>
      <c r="W295" s="18">
        <v>2740055</v>
      </c>
    </row>
    <row r="296" spans="1:23" ht="14" x14ac:dyDescent="0.3">
      <c r="A296" s="17" t="s">
        <v>0</v>
      </c>
      <c r="B296" s="16" t="s">
        <v>75</v>
      </c>
      <c r="C296" s="15" t="s">
        <v>0</v>
      </c>
      <c r="D296" s="13">
        <f>SUM(D291:D295)</f>
        <v>827369454</v>
      </c>
      <c r="E296" s="12">
        <f>SUM(E291:E295)</f>
        <v>863125001</v>
      </c>
      <c r="F296" s="12">
        <f>SUM(F291:F295)</f>
        <v>584470755</v>
      </c>
      <c r="G296" s="14">
        <f>IF(($E296     =0),0,($F296     /$E296     ))</f>
        <v>0.67715655823066578</v>
      </c>
      <c r="H296" s="13">
        <f>SUM(H291:H295)</f>
        <v>4473444</v>
      </c>
      <c r="I296" s="12">
        <f>SUM(I291:I295)</f>
        <v>46363805</v>
      </c>
      <c r="J296" s="12">
        <f>SUM(J291:J295)</f>
        <v>61864524</v>
      </c>
      <c r="K296" s="13">
        <f>SUM(K291:K295)</f>
        <v>112701773</v>
      </c>
      <c r="L296" s="13">
        <f>SUM(L291:L295)</f>
        <v>89755953</v>
      </c>
      <c r="M296" s="12">
        <f>SUM(M291:M295)</f>
        <v>95721099</v>
      </c>
      <c r="N296" s="12">
        <f>SUM(N291:N295)</f>
        <v>62792085</v>
      </c>
      <c r="O296" s="13">
        <f>SUM(O291:O295)</f>
        <v>248269137</v>
      </c>
      <c r="P296" s="13">
        <f>SUM(P291:P295)</f>
        <v>16439752</v>
      </c>
      <c r="Q296" s="12">
        <f>SUM(Q291:Q295)</f>
        <v>-2896606</v>
      </c>
      <c r="R296" s="12">
        <f>SUM(R291:R295)</f>
        <v>48457534</v>
      </c>
      <c r="S296" s="13">
        <f>SUM(S291:S295)</f>
        <v>62000680</v>
      </c>
      <c r="T296" s="13">
        <f>SUM(T291:T295)</f>
        <v>37120352</v>
      </c>
      <c r="U296" s="12">
        <f>SUM(U291:U295)</f>
        <v>32860620</v>
      </c>
      <c r="V296" s="12">
        <f>SUM(V291:V295)</f>
        <v>91518193</v>
      </c>
      <c r="W296" s="11">
        <f>SUM(W291:W295)</f>
        <v>161499165</v>
      </c>
    </row>
    <row r="297" spans="1:23" ht="14" x14ac:dyDescent="0.3">
      <c r="A297" s="17" t="s">
        <v>0</v>
      </c>
      <c r="B297" s="16" t="s">
        <v>74</v>
      </c>
      <c r="C297" s="15" t="s">
        <v>0</v>
      </c>
      <c r="D297" s="13">
        <f>SUM(D261:D264,D266:D272,D274:D282,D284:D289,D291:D295)</f>
        <v>2060917779</v>
      </c>
      <c r="E297" s="12">
        <f>SUM(E261:E264,E266:E272,E274:E282,E284:E289,E291:E295)</f>
        <v>2207834931</v>
      </c>
      <c r="F297" s="12">
        <f>SUM(F261:F264,F266:F272,F274:F282,F284:F289,F291:F295)</f>
        <v>1438103728</v>
      </c>
      <c r="G297" s="14">
        <f>IF(($E297     =0),0,($F297     /$E297     ))</f>
        <v>0.65136378984122523</v>
      </c>
      <c r="H297" s="13">
        <f>SUM(H261:H264,H266:H272,H274:H282,H284:H289,H291:H295)</f>
        <v>44639461</v>
      </c>
      <c r="I297" s="12">
        <f>SUM(I261:I264,I266:I272,I274:I282,I284:I289,I291:I295)</f>
        <v>126402648</v>
      </c>
      <c r="J297" s="12">
        <f>SUM(J261:J264,J266:J272,J274:J282,J284:J289,J291:J295)</f>
        <v>-206120335</v>
      </c>
      <c r="K297" s="13">
        <f>SUM(K261:K264,K266:K272,K274:K282,K284:K289,K291:K295)</f>
        <v>-35078226</v>
      </c>
      <c r="L297" s="13">
        <f>SUM(L261:L264,L266:L272,L274:L282,L284:L289,L291:L295)</f>
        <v>185440836</v>
      </c>
      <c r="M297" s="12">
        <f>SUM(M261:M264,M266:M272,M274:M282,M284:M289,M291:M295)</f>
        <v>163054428</v>
      </c>
      <c r="N297" s="12">
        <f>SUM(N261:N264,N266:N272,N274:N282,N284:N289,N291:N295)</f>
        <v>143286016</v>
      </c>
      <c r="O297" s="13">
        <f>SUM(O261:O264,O266:O272,O274:O282,O284:O289,O291:O295)</f>
        <v>491781280</v>
      </c>
      <c r="P297" s="13">
        <f>SUM(P261:P264,P266:P272,P274:P282,P284:P289,P291:P295)</f>
        <v>361945593</v>
      </c>
      <c r="Q297" s="12">
        <f>SUM(Q261:Q264,Q266:Q272,Q274:Q282,Q284:Q289,Q291:Q295)</f>
        <v>32170380</v>
      </c>
      <c r="R297" s="12">
        <f>SUM(R261:R264,R266:R272,R274:R282,R284:R289,R291:R295)</f>
        <v>110701868</v>
      </c>
      <c r="S297" s="13">
        <f>SUM(S261:S264,S266:S272,S274:S282,S284:S289,S291:S295)</f>
        <v>504817841</v>
      </c>
      <c r="T297" s="13">
        <f>SUM(T261:T264,T266:T272,T274:T282,T284:T289,T291:T295)</f>
        <v>109004120</v>
      </c>
      <c r="U297" s="12">
        <f>SUM(U261:U264,U266:U272,U274:U282,U284:U289,U291:U295)</f>
        <v>67240396</v>
      </c>
      <c r="V297" s="12">
        <f>SUM(V261:V264,V266:V272,V274:V282,V284:V289,V291:V295)</f>
        <v>300338317</v>
      </c>
      <c r="W297" s="11">
        <f>SUM(W261:W264,W266:W272,W274:W282,W284:W289,W291:W295)</f>
        <v>476582833</v>
      </c>
    </row>
    <row r="298" spans="1:23" ht="14.5" customHeight="1" x14ac:dyDescent="0.3">
      <c r="A298" s="29"/>
      <c r="B298" s="27" t="s">
        <v>73</v>
      </c>
      <c r="D298" s="26"/>
      <c r="E298" s="1"/>
      <c r="F298" s="1"/>
      <c r="G298" s="2"/>
      <c r="H298" s="26"/>
      <c r="I298" s="1"/>
      <c r="J298" s="1"/>
      <c r="K298" s="26"/>
      <c r="L298" s="26"/>
      <c r="M298" s="1"/>
      <c r="N298" s="1"/>
      <c r="O298" s="26"/>
      <c r="P298" s="26"/>
      <c r="Q298" s="1"/>
      <c r="R298" s="1"/>
      <c r="S298" s="26"/>
      <c r="T298" s="26"/>
      <c r="U298" s="1"/>
      <c r="V298" s="1"/>
      <c r="W298" s="25"/>
    </row>
    <row r="299" spans="1:23" ht="28.9" customHeight="1" x14ac:dyDescent="0.3">
      <c r="A299" s="28" t="s">
        <v>0</v>
      </c>
      <c r="B299" s="27" t="s">
        <v>72</v>
      </c>
      <c r="D299" s="26"/>
      <c r="E299" s="1"/>
      <c r="F299" s="1"/>
      <c r="G299" s="2"/>
      <c r="H299" s="26"/>
      <c r="I299" s="1"/>
      <c r="J299" s="1"/>
      <c r="K299" s="26"/>
      <c r="L299" s="26"/>
      <c r="M299" s="1"/>
      <c r="N299" s="1"/>
      <c r="O299" s="26"/>
      <c r="P299" s="26"/>
      <c r="Q299" s="1"/>
      <c r="R299" s="1"/>
      <c r="S299" s="26"/>
      <c r="T299" s="26"/>
      <c r="U299" s="1"/>
      <c r="V299" s="1"/>
      <c r="W299" s="25"/>
    </row>
    <row r="300" spans="1:23" ht="13" x14ac:dyDescent="0.3">
      <c r="A300" s="24" t="s">
        <v>71</v>
      </c>
      <c r="B300" s="23" t="s">
        <v>70</v>
      </c>
      <c r="C300" s="22" t="s">
        <v>69</v>
      </c>
      <c r="D300" s="20">
        <v>12937677817</v>
      </c>
      <c r="E300" s="19">
        <v>13558630132</v>
      </c>
      <c r="F300" s="19">
        <v>11535430083</v>
      </c>
      <c r="G300" s="21">
        <f>IF(($E300     =0),0,($F300     /$E300     ))</f>
        <v>0.85078138209368181</v>
      </c>
      <c r="H300" s="20">
        <v>266328236</v>
      </c>
      <c r="I300" s="19">
        <v>658158555</v>
      </c>
      <c r="J300" s="19">
        <v>892593644</v>
      </c>
      <c r="K300" s="20">
        <v>1817080435</v>
      </c>
      <c r="L300" s="20">
        <v>1029315415</v>
      </c>
      <c r="M300" s="19">
        <v>991433066</v>
      </c>
      <c r="N300" s="19">
        <v>1251831726</v>
      </c>
      <c r="O300" s="20">
        <v>3272580207</v>
      </c>
      <c r="P300" s="20">
        <v>388327959</v>
      </c>
      <c r="Q300" s="19">
        <v>832312895</v>
      </c>
      <c r="R300" s="19">
        <v>1194119458</v>
      </c>
      <c r="S300" s="20">
        <v>2414760312</v>
      </c>
      <c r="T300" s="20">
        <v>929215969</v>
      </c>
      <c r="U300" s="19">
        <v>1240481312</v>
      </c>
      <c r="V300" s="19">
        <v>1861311848</v>
      </c>
      <c r="W300" s="18">
        <v>4031009129</v>
      </c>
    </row>
    <row r="301" spans="1:23" ht="14" x14ac:dyDescent="0.3">
      <c r="A301" s="17" t="s">
        <v>0</v>
      </c>
      <c r="B301" s="16" t="s">
        <v>68</v>
      </c>
      <c r="C301" s="15" t="s">
        <v>0</v>
      </c>
      <c r="D301" s="13">
        <f>D300</f>
        <v>12937677817</v>
      </c>
      <c r="E301" s="12">
        <f>E300</f>
        <v>13558630132</v>
      </c>
      <c r="F301" s="12">
        <f>F300</f>
        <v>11535430083</v>
      </c>
      <c r="G301" s="14">
        <f>IF(($E301     =0),0,($F301     /$E301     ))</f>
        <v>0.85078138209368181</v>
      </c>
      <c r="H301" s="13">
        <f>H300</f>
        <v>266328236</v>
      </c>
      <c r="I301" s="12">
        <f>I300</f>
        <v>658158555</v>
      </c>
      <c r="J301" s="12">
        <f>J300</f>
        <v>892593644</v>
      </c>
      <c r="K301" s="13">
        <f>K300</f>
        <v>1817080435</v>
      </c>
      <c r="L301" s="13">
        <f>L300</f>
        <v>1029315415</v>
      </c>
      <c r="M301" s="12">
        <f>M300</f>
        <v>991433066</v>
      </c>
      <c r="N301" s="12">
        <f>N300</f>
        <v>1251831726</v>
      </c>
      <c r="O301" s="13">
        <f>O300</f>
        <v>3272580207</v>
      </c>
      <c r="P301" s="13">
        <f>P300</f>
        <v>388327959</v>
      </c>
      <c r="Q301" s="12">
        <f>Q300</f>
        <v>832312895</v>
      </c>
      <c r="R301" s="12">
        <f>R300</f>
        <v>1194119458</v>
      </c>
      <c r="S301" s="13">
        <f>S300</f>
        <v>2414760312</v>
      </c>
      <c r="T301" s="13">
        <f>T300</f>
        <v>929215969</v>
      </c>
      <c r="U301" s="12">
        <f>U300</f>
        <v>1240481312</v>
      </c>
      <c r="V301" s="12">
        <f>V300</f>
        <v>1861311848</v>
      </c>
      <c r="W301" s="11">
        <f>W300</f>
        <v>4031009129</v>
      </c>
    </row>
    <row r="302" spans="1:23" ht="13" x14ac:dyDescent="0.3">
      <c r="A302" s="24" t="s">
        <v>9</v>
      </c>
      <c r="B302" s="23" t="s">
        <v>67</v>
      </c>
      <c r="C302" s="22" t="s">
        <v>66</v>
      </c>
      <c r="D302" s="20">
        <v>93231003</v>
      </c>
      <c r="E302" s="19">
        <v>145295895</v>
      </c>
      <c r="F302" s="19">
        <v>140603140</v>
      </c>
      <c r="G302" s="21">
        <f>IF(($E302     =0),0,($F302     /$E302     ))</f>
        <v>0.96770208132858815</v>
      </c>
      <c r="H302" s="20">
        <v>3700537</v>
      </c>
      <c r="I302" s="19">
        <v>1470194</v>
      </c>
      <c r="J302" s="19">
        <v>3816466</v>
      </c>
      <c r="K302" s="20">
        <v>8987197</v>
      </c>
      <c r="L302" s="20">
        <v>841270</v>
      </c>
      <c r="M302" s="19">
        <v>2838353</v>
      </c>
      <c r="N302" s="19">
        <v>3884597</v>
      </c>
      <c r="O302" s="20">
        <v>7564220</v>
      </c>
      <c r="P302" s="20">
        <v>222309</v>
      </c>
      <c r="Q302" s="19">
        <v>11403194</v>
      </c>
      <c r="R302" s="19">
        <v>5643089</v>
      </c>
      <c r="S302" s="20">
        <v>17268592</v>
      </c>
      <c r="T302" s="20">
        <v>93716532</v>
      </c>
      <c r="U302" s="19">
        <v>2541007</v>
      </c>
      <c r="V302" s="19">
        <v>10525592</v>
      </c>
      <c r="W302" s="18">
        <v>106783131</v>
      </c>
    </row>
    <row r="303" spans="1:23" ht="13" x14ac:dyDescent="0.3">
      <c r="A303" s="24" t="s">
        <v>9</v>
      </c>
      <c r="B303" s="23" t="s">
        <v>65</v>
      </c>
      <c r="C303" s="22" t="s">
        <v>64</v>
      </c>
      <c r="D303" s="20">
        <v>78459243</v>
      </c>
      <c r="E303" s="19">
        <v>73864139</v>
      </c>
      <c r="F303" s="19">
        <v>77656009</v>
      </c>
      <c r="G303" s="21">
        <f>IF(($E303     =0),0,($F303     /$E303     ))</f>
        <v>1.051335736818106</v>
      </c>
      <c r="H303" s="20">
        <v>0</v>
      </c>
      <c r="I303" s="19">
        <v>152422</v>
      </c>
      <c r="J303" s="19">
        <v>1856035</v>
      </c>
      <c r="K303" s="20">
        <v>2008457</v>
      </c>
      <c r="L303" s="20">
        <v>4427971</v>
      </c>
      <c r="M303" s="19">
        <v>4627517</v>
      </c>
      <c r="N303" s="19">
        <v>2706081</v>
      </c>
      <c r="O303" s="20">
        <v>11761569</v>
      </c>
      <c r="P303" s="20">
        <v>608786</v>
      </c>
      <c r="Q303" s="19">
        <v>779925</v>
      </c>
      <c r="R303" s="19">
        <v>6836347</v>
      </c>
      <c r="S303" s="20">
        <v>8225058</v>
      </c>
      <c r="T303" s="20">
        <v>1590609</v>
      </c>
      <c r="U303" s="19">
        <v>4041075</v>
      </c>
      <c r="V303" s="19">
        <v>50029241</v>
      </c>
      <c r="W303" s="18">
        <v>55660925</v>
      </c>
    </row>
    <row r="304" spans="1:23" ht="13" x14ac:dyDescent="0.3">
      <c r="A304" s="24" t="s">
        <v>9</v>
      </c>
      <c r="B304" s="23" t="s">
        <v>63</v>
      </c>
      <c r="C304" s="22" t="s">
        <v>62</v>
      </c>
      <c r="D304" s="20">
        <v>96547368</v>
      </c>
      <c r="E304" s="19">
        <v>95696460</v>
      </c>
      <c r="F304" s="19">
        <v>92763727</v>
      </c>
      <c r="G304" s="21">
        <f>IF(($E304     =0),0,($F304     /$E304     ))</f>
        <v>0.9693537984581666</v>
      </c>
      <c r="H304" s="20">
        <v>385340</v>
      </c>
      <c r="I304" s="19">
        <v>4469722</v>
      </c>
      <c r="J304" s="19">
        <v>6278455</v>
      </c>
      <c r="K304" s="20">
        <v>11133517</v>
      </c>
      <c r="L304" s="20">
        <v>7374349</v>
      </c>
      <c r="M304" s="19">
        <v>3518835</v>
      </c>
      <c r="N304" s="19">
        <v>4709423</v>
      </c>
      <c r="O304" s="20">
        <v>15602607</v>
      </c>
      <c r="P304" s="20">
        <v>2418198</v>
      </c>
      <c r="Q304" s="19">
        <v>5783596</v>
      </c>
      <c r="R304" s="19">
        <v>4786730</v>
      </c>
      <c r="S304" s="20">
        <v>12988524</v>
      </c>
      <c r="T304" s="20">
        <v>10991021</v>
      </c>
      <c r="U304" s="19">
        <v>10789579</v>
      </c>
      <c r="V304" s="19">
        <v>31258479</v>
      </c>
      <c r="W304" s="18">
        <v>53039079</v>
      </c>
    </row>
    <row r="305" spans="1:23" ht="13" x14ac:dyDescent="0.3">
      <c r="A305" s="24" t="s">
        <v>9</v>
      </c>
      <c r="B305" s="23" t="s">
        <v>61</v>
      </c>
      <c r="C305" s="22" t="s">
        <v>60</v>
      </c>
      <c r="D305" s="20">
        <v>361461706</v>
      </c>
      <c r="E305" s="19">
        <v>248410290</v>
      </c>
      <c r="F305" s="19">
        <v>186691992</v>
      </c>
      <c r="G305" s="21">
        <f>IF(($E305     =0),0,($F305     /$E305     ))</f>
        <v>0.75154693471031331</v>
      </c>
      <c r="H305" s="20">
        <v>1873707</v>
      </c>
      <c r="I305" s="19">
        <v>4003995</v>
      </c>
      <c r="J305" s="19">
        <v>12721429</v>
      </c>
      <c r="K305" s="20">
        <v>18599131</v>
      </c>
      <c r="L305" s="20">
        <v>15420439</v>
      </c>
      <c r="M305" s="19">
        <v>3877121</v>
      </c>
      <c r="N305" s="19">
        <v>13841319</v>
      </c>
      <c r="O305" s="20">
        <v>33138879</v>
      </c>
      <c r="P305" s="20">
        <v>7823287</v>
      </c>
      <c r="Q305" s="19">
        <v>6121570</v>
      </c>
      <c r="R305" s="19">
        <v>16658550</v>
      </c>
      <c r="S305" s="20">
        <v>30603407</v>
      </c>
      <c r="T305" s="20">
        <v>11340062</v>
      </c>
      <c r="U305" s="19">
        <v>21871288</v>
      </c>
      <c r="V305" s="19">
        <v>71139225</v>
      </c>
      <c r="W305" s="18">
        <v>104350575</v>
      </c>
    </row>
    <row r="306" spans="1:23" ht="13" x14ac:dyDescent="0.3">
      <c r="A306" s="24" t="s">
        <v>9</v>
      </c>
      <c r="B306" s="23" t="s">
        <v>59</v>
      </c>
      <c r="C306" s="22" t="s">
        <v>58</v>
      </c>
      <c r="D306" s="20">
        <v>293798527</v>
      </c>
      <c r="E306" s="19">
        <v>280050142</v>
      </c>
      <c r="F306" s="19">
        <v>264953630</v>
      </c>
      <c r="G306" s="21">
        <f>IF(($E306     =0),0,($F306     /$E306     ))</f>
        <v>0.94609353920627548</v>
      </c>
      <c r="H306" s="20">
        <v>1983977</v>
      </c>
      <c r="I306" s="19">
        <v>10227416</v>
      </c>
      <c r="J306" s="19">
        <v>12254295</v>
      </c>
      <c r="K306" s="20">
        <v>24465688</v>
      </c>
      <c r="L306" s="20">
        <v>21639518</v>
      </c>
      <c r="M306" s="19">
        <v>19585865</v>
      </c>
      <c r="N306" s="19">
        <v>45598143</v>
      </c>
      <c r="O306" s="20">
        <v>86823526</v>
      </c>
      <c r="P306" s="20">
        <v>1883459</v>
      </c>
      <c r="Q306" s="19">
        <v>13897517</v>
      </c>
      <c r="R306" s="19">
        <v>25889216</v>
      </c>
      <c r="S306" s="20">
        <v>41670192</v>
      </c>
      <c r="T306" s="20">
        <v>37316823</v>
      </c>
      <c r="U306" s="19">
        <v>28283348</v>
      </c>
      <c r="V306" s="19">
        <v>46394053</v>
      </c>
      <c r="W306" s="18">
        <v>111994224</v>
      </c>
    </row>
    <row r="307" spans="1:23" ht="13" x14ac:dyDescent="0.3">
      <c r="A307" s="24" t="s">
        <v>6</v>
      </c>
      <c r="B307" s="23" t="s">
        <v>57</v>
      </c>
      <c r="C307" s="22" t="s">
        <v>56</v>
      </c>
      <c r="D307" s="20">
        <v>15340000</v>
      </c>
      <c r="E307" s="19">
        <v>12354000</v>
      </c>
      <c r="F307" s="19">
        <v>9864660</v>
      </c>
      <c r="G307" s="21">
        <f>IF(($E307     =0),0,($F307     /$E307     ))</f>
        <v>0.79849927149101507</v>
      </c>
      <c r="H307" s="20">
        <v>728730</v>
      </c>
      <c r="I307" s="19">
        <v>657791</v>
      </c>
      <c r="J307" s="19">
        <v>64256</v>
      </c>
      <c r="K307" s="20">
        <v>1450777</v>
      </c>
      <c r="L307" s="20">
        <v>1654221</v>
      </c>
      <c r="M307" s="19">
        <v>233012</v>
      </c>
      <c r="N307" s="19">
        <v>1538336</v>
      </c>
      <c r="O307" s="20">
        <v>3425569</v>
      </c>
      <c r="P307" s="20">
        <v>5266</v>
      </c>
      <c r="Q307" s="19">
        <v>667213</v>
      </c>
      <c r="R307" s="19">
        <v>48070</v>
      </c>
      <c r="S307" s="20">
        <v>720549</v>
      </c>
      <c r="T307" s="20">
        <v>342208</v>
      </c>
      <c r="U307" s="19">
        <v>1920115</v>
      </c>
      <c r="V307" s="19">
        <v>2005442</v>
      </c>
      <c r="W307" s="18">
        <v>4267765</v>
      </c>
    </row>
    <row r="308" spans="1:23" ht="14" x14ac:dyDescent="0.3">
      <c r="A308" s="17" t="s">
        <v>0</v>
      </c>
      <c r="B308" s="16" t="s">
        <v>55</v>
      </c>
      <c r="C308" s="15" t="s">
        <v>0</v>
      </c>
      <c r="D308" s="13">
        <f>SUM(D302:D307)</f>
        <v>938837847</v>
      </c>
      <c r="E308" s="12">
        <f>SUM(E302:E307)</f>
        <v>855670926</v>
      </c>
      <c r="F308" s="12">
        <f>SUM(F302:F307)</f>
        <v>772533158</v>
      </c>
      <c r="G308" s="14">
        <f>IF(($E308     =0),0,($F308     /$E308     ))</f>
        <v>0.90283908746479957</v>
      </c>
      <c r="H308" s="13">
        <f>SUM(H302:H307)</f>
        <v>8672291</v>
      </c>
      <c r="I308" s="12">
        <f>SUM(I302:I307)</f>
        <v>20981540</v>
      </c>
      <c r="J308" s="12">
        <f>SUM(J302:J307)</f>
        <v>36990936</v>
      </c>
      <c r="K308" s="13">
        <f>SUM(K302:K307)</f>
        <v>66644767</v>
      </c>
      <c r="L308" s="13">
        <f>SUM(L302:L307)</f>
        <v>51357768</v>
      </c>
      <c r="M308" s="12">
        <f>SUM(M302:M307)</f>
        <v>34680703</v>
      </c>
      <c r="N308" s="12">
        <f>SUM(N302:N307)</f>
        <v>72277899</v>
      </c>
      <c r="O308" s="13">
        <f>SUM(O302:O307)</f>
        <v>158316370</v>
      </c>
      <c r="P308" s="13">
        <f>SUM(P302:P307)</f>
        <v>12961305</v>
      </c>
      <c r="Q308" s="12">
        <f>SUM(Q302:Q307)</f>
        <v>38653015</v>
      </c>
      <c r="R308" s="12">
        <f>SUM(R302:R307)</f>
        <v>59862002</v>
      </c>
      <c r="S308" s="13">
        <f>SUM(S302:S307)</f>
        <v>111476322</v>
      </c>
      <c r="T308" s="13">
        <f>SUM(T302:T307)</f>
        <v>155297255</v>
      </c>
      <c r="U308" s="12">
        <f>SUM(U302:U307)</f>
        <v>69446412</v>
      </c>
      <c r="V308" s="12">
        <f>SUM(V302:V307)</f>
        <v>211352032</v>
      </c>
      <c r="W308" s="11">
        <f>SUM(W302:W307)</f>
        <v>436095699</v>
      </c>
    </row>
    <row r="309" spans="1:23" ht="13" x14ac:dyDescent="0.3">
      <c r="A309" s="24" t="s">
        <v>9</v>
      </c>
      <c r="B309" s="23" t="s">
        <v>54</v>
      </c>
      <c r="C309" s="22" t="s">
        <v>53</v>
      </c>
      <c r="D309" s="20">
        <v>80046825</v>
      </c>
      <c r="E309" s="19">
        <v>101670320</v>
      </c>
      <c r="F309" s="19">
        <v>97297167</v>
      </c>
      <c r="G309" s="21">
        <f>IF(($E309     =0),0,($F309     /$E309     ))</f>
        <v>0.95698692597800417</v>
      </c>
      <c r="H309" s="20">
        <v>552287</v>
      </c>
      <c r="I309" s="19">
        <v>1598952</v>
      </c>
      <c r="J309" s="19">
        <v>1589618</v>
      </c>
      <c r="K309" s="20">
        <v>3740857</v>
      </c>
      <c r="L309" s="20">
        <v>13636386</v>
      </c>
      <c r="M309" s="19">
        <v>7924926</v>
      </c>
      <c r="N309" s="19">
        <v>9728815</v>
      </c>
      <c r="O309" s="20">
        <v>31290127</v>
      </c>
      <c r="P309" s="20">
        <v>1428062</v>
      </c>
      <c r="Q309" s="19">
        <v>2859439</v>
      </c>
      <c r="R309" s="19">
        <v>17224962</v>
      </c>
      <c r="S309" s="20">
        <v>21512463</v>
      </c>
      <c r="T309" s="20">
        <v>3842378</v>
      </c>
      <c r="U309" s="19">
        <v>7037386</v>
      </c>
      <c r="V309" s="19">
        <v>29873956</v>
      </c>
      <c r="W309" s="18">
        <v>40753720</v>
      </c>
    </row>
    <row r="310" spans="1:23" ht="13" x14ac:dyDescent="0.3">
      <c r="A310" s="24" t="s">
        <v>9</v>
      </c>
      <c r="B310" s="23" t="s">
        <v>52</v>
      </c>
      <c r="C310" s="22" t="s">
        <v>51</v>
      </c>
      <c r="D310" s="20">
        <v>714165948</v>
      </c>
      <c r="E310" s="19">
        <v>741954086</v>
      </c>
      <c r="F310" s="19">
        <v>695818035</v>
      </c>
      <c r="G310" s="21">
        <f>IF(($E310     =0),0,($F310     /$E310     ))</f>
        <v>0.93781818596252065</v>
      </c>
      <c r="H310" s="20">
        <v>2070294</v>
      </c>
      <c r="I310" s="19">
        <v>6703990</v>
      </c>
      <c r="J310" s="19">
        <v>31058498</v>
      </c>
      <c r="K310" s="20">
        <v>39832782</v>
      </c>
      <c r="L310" s="20">
        <v>45994454</v>
      </c>
      <c r="M310" s="19">
        <v>56104163</v>
      </c>
      <c r="N310" s="19">
        <v>70752725</v>
      </c>
      <c r="O310" s="20">
        <v>172851342</v>
      </c>
      <c r="P310" s="20">
        <v>12711593</v>
      </c>
      <c r="Q310" s="19">
        <v>35521739</v>
      </c>
      <c r="R310" s="19">
        <v>53615721</v>
      </c>
      <c r="S310" s="20">
        <v>101849053</v>
      </c>
      <c r="T310" s="20">
        <v>51803531</v>
      </c>
      <c r="U310" s="19">
        <v>78384754</v>
      </c>
      <c r="V310" s="19">
        <v>251096573</v>
      </c>
      <c r="W310" s="18">
        <v>381284858</v>
      </c>
    </row>
    <row r="311" spans="1:23" ht="13" x14ac:dyDescent="0.3">
      <c r="A311" s="24" t="s">
        <v>9</v>
      </c>
      <c r="B311" s="23" t="s">
        <v>50</v>
      </c>
      <c r="C311" s="22" t="s">
        <v>49</v>
      </c>
      <c r="D311" s="20">
        <v>642490175</v>
      </c>
      <c r="E311" s="19">
        <v>594994274</v>
      </c>
      <c r="F311" s="19">
        <v>436478638</v>
      </c>
      <c r="G311" s="21">
        <f>IF(($E311     =0),0,($F311     /$E311     ))</f>
        <v>0.73358460253014135</v>
      </c>
      <c r="H311" s="20">
        <v>2464689</v>
      </c>
      <c r="I311" s="19">
        <v>15840938</v>
      </c>
      <c r="J311" s="19">
        <v>32792908</v>
      </c>
      <c r="K311" s="20">
        <v>51098535</v>
      </c>
      <c r="L311" s="20">
        <v>37307798</v>
      </c>
      <c r="M311" s="19">
        <v>41822354</v>
      </c>
      <c r="N311" s="19">
        <v>41621562</v>
      </c>
      <c r="O311" s="20">
        <v>120751714</v>
      </c>
      <c r="P311" s="20">
        <v>18389539</v>
      </c>
      <c r="Q311" s="19">
        <v>28647942</v>
      </c>
      <c r="R311" s="19">
        <v>33962699</v>
      </c>
      <c r="S311" s="20">
        <v>81000180</v>
      </c>
      <c r="T311" s="20">
        <v>16459042</v>
      </c>
      <c r="U311" s="19">
        <v>32835066</v>
      </c>
      <c r="V311" s="19">
        <v>134334101</v>
      </c>
      <c r="W311" s="18">
        <v>183628209</v>
      </c>
    </row>
    <row r="312" spans="1:23" ht="13" x14ac:dyDescent="0.3">
      <c r="A312" s="24" t="s">
        <v>9</v>
      </c>
      <c r="B312" s="23" t="s">
        <v>48</v>
      </c>
      <c r="C312" s="22" t="s">
        <v>47</v>
      </c>
      <c r="D312" s="20">
        <v>186345310</v>
      </c>
      <c r="E312" s="19">
        <v>214986496</v>
      </c>
      <c r="F312" s="19">
        <v>143411380</v>
      </c>
      <c r="G312" s="21">
        <f>IF(($E312     =0),0,($F312     /$E312     ))</f>
        <v>0.66707157271868833</v>
      </c>
      <c r="H312" s="20">
        <v>4528305</v>
      </c>
      <c r="I312" s="19">
        <v>12160363</v>
      </c>
      <c r="J312" s="19">
        <v>14711541</v>
      </c>
      <c r="K312" s="20">
        <v>31400209</v>
      </c>
      <c r="L312" s="20">
        <v>17589443</v>
      </c>
      <c r="M312" s="19">
        <v>16071530</v>
      </c>
      <c r="N312" s="19">
        <v>5725112</v>
      </c>
      <c r="O312" s="20">
        <v>39386085</v>
      </c>
      <c r="P312" s="20">
        <v>9366979</v>
      </c>
      <c r="Q312" s="19">
        <v>9613073</v>
      </c>
      <c r="R312" s="19">
        <v>6320459</v>
      </c>
      <c r="S312" s="20">
        <v>25300511</v>
      </c>
      <c r="T312" s="20">
        <v>9772036</v>
      </c>
      <c r="U312" s="19">
        <v>7133858</v>
      </c>
      <c r="V312" s="19">
        <v>30418681</v>
      </c>
      <c r="W312" s="18">
        <v>47324575</v>
      </c>
    </row>
    <row r="313" spans="1:23" ht="13" x14ac:dyDescent="0.3">
      <c r="A313" s="24" t="s">
        <v>9</v>
      </c>
      <c r="B313" s="23" t="s">
        <v>46</v>
      </c>
      <c r="C313" s="22" t="s">
        <v>45</v>
      </c>
      <c r="D313" s="20">
        <v>136175652</v>
      </c>
      <c r="E313" s="19">
        <v>224704460</v>
      </c>
      <c r="F313" s="19">
        <v>142226574</v>
      </c>
      <c r="G313" s="21">
        <f>IF(($E313     =0),0,($F313     /$E313     ))</f>
        <v>0.63294949285830815</v>
      </c>
      <c r="H313" s="20">
        <v>7089573</v>
      </c>
      <c r="I313" s="19">
        <v>4354436</v>
      </c>
      <c r="J313" s="19">
        <v>6463540</v>
      </c>
      <c r="K313" s="20">
        <v>17907549</v>
      </c>
      <c r="L313" s="20">
        <v>10858487</v>
      </c>
      <c r="M313" s="19">
        <v>9821317</v>
      </c>
      <c r="N313" s="19">
        <v>12184846</v>
      </c>
      <c r="O313" s="20">
        <v>32864650</v>
      </c>
      <c r="P313" s="20">
        <v>1104464</v>
      </c>
      <c r="Q313" s="19">
        <v>13463950</v>
      </c>
      <c r="R313" s="19">
        <v>15996699</v>
      </c>
      <c r="S313" s="20">
        <v>30565113</v>
      </c>
      <c r="T313" s="20">
        <v>8017810</v>
      </c>
      <c r="U313" s="19">
        <v>13170063</v>
      </c>
      <c r="V313" s="19">
        <v>39701389</v>
      </c>
      <c r="W313" s="18">
        <v>60889262</v>
      </c>
    </row>
    <row r="314" spans="1:23" ht="13" x14ac:dyDescent="0.3">
      <c r="A314" s="24" t="s">
        <v>6</v>
      </c>
      <c r="B314" s="23" t="s">
        <v>44</v>
      </c>
      <c r="C314" s="22" t="s">
        <v>43</v>
      </c>
      <c r="D314" s="20">
        <v>112650200</v>
      </c>
      <c r="E314" s="19">
        <v>57910681</v>
      </c>
      <c r="F314" s="19">
        <v>40940453</v>
      </c>
      <c r="G314" s="21">
        <f>IF(($E314     =0),0,($F314     /$E314     ))</f>
        <v>0.70695858333974693</v>
      </c>
      <c r="H314" s="20">
        <v>0</v>
      </c>
      <c r="I314" s="19">
        <v>102434</v>
      </c>
      <c r="J314" s="19">
        <v>4090940</v>
      </c>
      <c r="K314" s="20">
        <v>4193374</v>
      </c>
      <c r="L314" s="20">
        <v>2298899</v>
      </c>
      <c r="M314" s="19">
        <v>747333</v>
      </c>
      <c r="N314" s="19">
        <v>3605706</v>
      </c>
      <c r="O314" s="20">
        <v>6651938</v>
      </c>
      <c r="P314" s="20">
        <v>460075</v>
      </c>
      <c r="Q314" s="19">
        <v>6299329</v>
      </c>
      <c r="R314" s="19">
        <v>342119</v>
      </c>
      <c r="S314" s="20">
        <v>7101523</v>
      </c>
      <c r="T314" s="20">
        <v>6417372</v>
      </c>
      <c r="U314" s="19">
        <v>6747167</v>
      </c>
      <c r="V314" s="19">
        <v>9829079</v>
      </c>
      <c r="W314" s="18">
        <v>22993618</v>
      </c>
    </row>
    <row r="315" spans="1:23" ht="14" x14ac:dyDescent="0.3">
      <c r="A315" s="17" t="s">
        <v>0</v>
      </c>
      <c r="B315" s="16" t="s">
        <v>42</v>
      </c>
      <c r="C315" s="15" t="s">
        <v>0</v>
      </c>
      <c r="D315" s="13">
        <f>SUM(D309:D314)</f>
        <v>1871874110</v>
      </c>
      <c r="E315" s="12">
        <f>SUM(E309:E314)</f>
        <v>1936220317</v>
      </c>
      <c r="F315" s="12">
        <f>SUM(F309:F314)</f>
        <v>1556172247</v>
      </c>
      <c r="G315" s="14">
        <f>IF(($E315     =0),0,($F315     /$E315     ))</f>
        <v>0.80371651579978742</v>
      </c>
      <c r="H315" s="13">
        <f>SUM(H309:H314)</f>
        <v>16705148</v>
      </c>
      <c r="I315" s="12">
        <f>SUM(I309:I314)</f>
        <v>40761113</v>
      </c>
      <c r="J315" s="12">
        <f>SUM(J309:J314)</f>
        <v>90707045</v>
      </c>
      <c r="K315" s="13">
        <f>SUM(K309:K314)</f>
        <v>148173306</v>
      </c>
      <c r="L315" s="13">
        <f>SUM(L309:L314)</f>
        <v>127685467</v>
      </c>
      <c r="M315" s="12">
        <f>SUM(M309:M314)</f>
        <v>132491623</v>
      </c>
      <c r="N315" s="12">
        <f>SUM(N309:N314)</f>
        <v>143618766</v>
      </c>
      <c r="O315" s="13">
        <f>SUM(O309:O314)</f>
        <v>403795856</v>
      </c>
      <c r="P315" s="13">
        <f>SUM(P309:P314)</f>
        <v>43460712</v>
      </c>
      <c r="Q315" s="12">
        <f>SUM(Q309:Q314)</f>
        <v>96405472</v>
      </c>
      <c r="R315" s="12">
        <f>SUM(R309:R314)</f>
        <v>127462659</v>
      </c>
      <c r="S315" s="13">
        <f>SUM(S309:S314)</f>
        <v>267328843</v>
      </c>
      <c r="T315" s="13">
        <f>SUM(T309:T314)</f>
        <v>96312169</v>
      </c>
      <c r="U315" s="12">
        <f>SUM(U309:U314)</f>
        <v>145308294</v>
      </c>
      <c r="V315" s="12">
        <f>SUM(V309:V314)</f>
        <v>495253779</v>
      </c>
      <c r="W315" s="11">
        <f>SUM(W309:W314)</f>
        <v>736874242</v>
      </c>
    </row>
    <row r="316" spans="1:23" ht="13" x14ac:dyDescent="0.3">
      <c r="A316" s="24" t="s">
        <v>9</v>
      </c>
      <c r="B316" s="23" t="s">
        <v>41</v>
      </c>
      <c r="C316" s="22" t="s">
        <v>40</v>
      </c>
      <c r="D316" s="20">
        <v>88830340</v>
      </c>
      <c r="E316" s="19">
        <v>118223533</v>
      </c>
      <c r="F316" s="19">
        <v>68096476</v>
      </c>
      <c r="G316" s="21">
        <f>IF(($E316     =0),0,($F316     /$E316     ))</f>
        <v>0.5759976399960911</v>
      </c>
      <c r="H316" s="20">
        <v>4068</v>
      </c>
      <c r="I316" s="19">
        <v>3149981</v>
      </c>
      <c r="J316" s="19">
        <v>3319494</v>
      </c>
      <c r="K316" s="20">
        <v>6473543</v>
      </c>
      <c r="L316" s="20">
        <v>8234968</v>
      </c>
      <c r="M316" s="19">
        <v>3427232</v>
      </c>
      <c r="N316" s="19">
        <v>3635825</v>
      </c>
      <c r="O316" s="20">
        <v>15298025</v>
      </c>
      <c r="P316" s="20">
        <v>2900807</v>
      </c>
      <c r="Q316" s="19">
        <v>233665</v>
      </c>
      <c r="R316" s="19">
        <v>9462420</v>
      </c>
      <c r="S316" s="20">
        <v>12596892</v>
      </c>
      <c r="T316" s="20">
        <v>24690040</v>
      </c>
      <c r="U316" s="19">
        <v>2701572</v>
      </c>
      <c r="V316" s="19">
        <v>6336404</v>
      </c>
      <c r="W316" s="18">
        <v>33728016</v>
      </c>
    </row>
    <row r="317" spans="1:23" ht="13" x14ac:dyDescent="0.3">
      <c r="A317" s="24" t="s">
        <v>9</v>
      </c>
      <c r="B317" s="23" t="s">
        <v>39</v>
      </c>
      <c r="C317" s="22" t="s">
        <v>38</v>
      </c>
      <c r="D317" s="20">
        <v>258345615</v>
      </c>
      <c r="E317" s="19">
        <v>258616483</v>
      </c>
      <c r="F317" s="19">
        <v>229450084</v>
      </c>
      <c r="G317" s="21">
        <f>IF(($E317     =0),0,($F317     /$E317     ))</f>
        <v>0.88722142277373717</v>
      </c>
      <c r="H317" s="20">
        <v>3931706</v>
      </c>
      <c r="I317" s="19">
        <v>9698658</v>
      </c>
      <c r="J317" s="19">
        <v>7772853</v>
      </c>
      <c r="K317" s="20">
        <v>21403217</v>
      </c>
      <c r="L317" s="20">
        <v>11957465</v>
      </c>
      <c r="M317" s="19">
        <v>16022417</v>
      </c>
      <c r="N317" s="19">
        <v>30158393</v>
      </c>
      <c r="O317" s="20">
        <v>58138275</v>
      </c>
      <c r="P317" s="20">
        <v>5149885</v>
      </c>
      <c r="Q317" s="19">
        <v>15826890</v>
      </c>
      <c r="R317" s="19">
        <v>9204076</v>
      </c>
      <c r="S317" s="20">
        <v>30180851</v>
      </c>
      <c r="T317" s="20">
        <v>21650767</v>
      </c>
      <c r="U317" s="19">
        <v>19252449</v>
      </c>
      <c r="V317" s="19">
        <v>78824525</v>
      </c>
      <c r="W317" s="18">
        <v>119727741</v>
      </c>
    </row>
    <row r="318" spans="1:23" ht="13" x14ac:dyDescent="0.3">
      <c r="A318" s="24" t="s">
        <v>9</v>
      </c>
      <c r="B318" s="23" t="s">
        <v>37</v>
      </c>
      <c r="C318" s="22" t="s">
        <v>36</v>
      </c>
      <c r="D318" s="20">
        <v>41825806</v>
      </c>
      <c r="E318" s="19">
        <v>34672322</v>
      </c>
      <c r="F318" s="19">
        <v>33130313</v>
      </c>
      <c r="G318" s="21">
        <f>IF(($E318     =0),0,($F318     /$E318     ))</f>
        <v>0.95552622636580264</v>
      </c>
      <c r="H318" s="20">
        <v>596544</v>
      </c>
      <c r="I318" s="19">
        <v>29730</v>
      </c>
      <c r="J318" s="19">
        <v>933523</v>
      </c>
      <c r="K318" s="20">
        <v>1559797</v>
      </c>
      <c r="L318" s="20">
        <v>2610265</v>
      </c>
      <c r="M318" s="19">
        <v>3995280</v>
      </c>
      <c r="N318" s="19">
        <v>3651402</v>
      </c>
      <c r="O318" s="20">
        <v>10256947</v>
      </c>
      <c r="P318" s="20">
        <v>1557725</v>
      </c>
      <c r="Q318" s="19">
        <v>4214514</v>
      </c>
      <c r="R318" s="19">
        <v>4839008</v>
      </c>
      <c r="S318" s="20">
        <v>10611247</v>
      </c>
      <c r="T318" s="20">
        <v>2076092</v>
      </c>
      <c r="U318" s="19">
        <v>3178392</v>
      </c>
      <c r="V318" s="19">
        <v>5447838</v>
      </c>
      <c r="W318" s="18">
        <v>10702322</v>
      </c>
    </row>
    <row r="319" spans="1:23" ht="13" x14ac:dyDescent="0.3">
      <c r="A319" s="24" t="s">
        <v>9</v>
      </c>
      <c r="B319" s="23" t="s">
        <v>35</v>
      </c>
      <c r="C319" s="22" t="s">
        <v>34</v>
      </c>
      <c r="D319" s="20">
        <v>102615966</v>
      </c>
      <c r="E319" s="19">
        <v>102886847</v>
      </c>
      <c r="F319" s="19">
        <v>62285261</v>
      </c>
      <c r="G319" s="21">
        <f>IF(($E319     =0),0,($F319     /$E319     ))</f>
        <v>0.60537632181497403</v>
      </c>
      <c r="H319" s="20">
        <v>739569</v>
      </c>
      <c r="I319" s="19">
        <v>1043371</v>
      </c>
      <c r="J319" s="19">
        <v>1526331</v>
      </c>
      <c r="K319" s="20">
        <v>3309271</v>
      </c>
      <c r="L319" s="20">
        <v>6132460</v>
      </c>
      <c r="M319" s="19">
        <v>7743055</v>
      </c>
      <c r="N319" s="19">
        <v>5728977</v>
      </c>
      <c r="O319" s="20">
        <v>19604492</v>
      </c>
      <c r="P319" s="20">
        <v>2249532</v>
      </c>
      <c r="Q319" s="19">
        <v>6969384</v>
      </c>
      <c r="R319" s="19">
        <v>8185765</v>
      </c>
      <c r="S319" s="20">
        <v>17404681</v>
      </c>
      <c r="T319" s="20">
        <v>4754114</v>
      </c>
      <c r="U319" s="19">
        <v>7330816</v>
      </c>
      <c r="V319" s="19">
        <v>9881887</v>
      </c>
      <c r="W319" s="18">
        <v>21966817</v>
      </c>
    </row>
    <row r="320" spans="1:23" ht="13" x14ac:dyDescent="0.3">
      <c r="A320" s="24" t="s">
        <v>6</v>
      </c>
      <c r="B320" s="23" t="s">
        <v>33</v>
      </c>
      <c r="C320" s="22" t="s">
        <v>32</v>
      </c>
      <c r="D320" s="20">
        <v>14877500</v>
      </c>
      <c r="E320" s="19">
        <v>30301949</v>
      </c>
      <c r="F320" s="19">
        <v>24992987</v>
      </c>
      <c r="G320" s="21">
        <f>IF(($E320     =0),0,($F320     /$E320     ))</f>
        <v>0.82479800226711486</v>
      </c>
      <c r="H320" s="20">
        <v>0</v>
      </c>
      <c r="I320" s="19">
        <v>0</v>
      </c>
      <c r="J320" s="19">
        <v>7378</v>
      </c>
      <c r="K320" s="20">
        <v>7378</v>
      </c>
      <c r="L320" s="20">
        <v>929501</v>
      </c>
      <c r="M320" s="19">
        <v>1251472</v>
      </c>
      <c r="N320" s="19">
        <v>6934</v>
      </c>
      <c r="O320" s="20">
        <v>2187907</v>
      </c>
      <c r="P320" s="20">
        <v>28694</v>
      </c>
      <c r="Q320" s="19">
        <v>17751</v>
      </c>
      <c r="R320" s="19">
        <v>879727</v>
      </c>
      <c r="S320" s="20">
        <v>926172</v>
      </c>
      <c r="T320" s="20">
        <v>1081534</v>
      </c>
      <c r="U320" s="19">
        <v>11262312</v>
      </c>
      <c r="V320" s="19">
        <v>9527684</v>
      </c>
      <c r="W320" s="18">
        <v>21871530</v>
      </c>
    </row>
    <row r="321" spans="1:23" ht="14" x14ac:dyDescent="0.3">
      <c r="A321" s="17" t="s">
        <v>0</v>
      </c>
      <c r="B321" s="16" t="s">
        <v>31</v>
      </c>
      <c r="C321" s="15" t="s">
        <v>0</v>
      </c>
      <c r="D321" s="13">
        <f>SUM(D316:D320)</f>
        <v>506495227</v>
      </c>
      <c r="E321" s="12">
        <f>SUM(E316:E320)</f>
        <v>544701134</v>
      </c>
      <c r="F321" s="12">
        <f>SUM(F316:F320)</f>
        <v>417955121</v>
      </c>
      <c r="G321" s="14">
        <f>IF(($E321     =0),0,($F321     /$E321     ))</f>
        <v>0.76731090668153445</v>
      </c>
      <c r="H321" s="13">
        <f>SUM(H316:H320)</f>
        <v>5271887</v>
      </c>
      <c r="I321" s="12">
        <f>SUM(I316:I320)</f>
        <v>13921740</v>
      </c>
      <c r="J321" s="12">
        <f>SUM(J316:J320)</f>
        <v>13559579</v>
      </c>
      <c r="K321" s="13">
        <f>SUM(K316:K320)</f>
        <v>32753206</v>
      </c>
      <c r="L321" s="13">
        <f>SUM(L316:L320)</f>
        <v>29864659</v>
      </c>
      <c r="M321" s="12">
        <f>SUM(M316:M320)</f>
        <v>32439456</v>
      </c>
      <c r="N321" s="12">
        <f>SUM(N316:N320)</f>
        <v>43181531</v>
      </c>
      <c r="O321" s="13">
        <f>SUM(O316:O320)</f>
        <v>105485646</v>
      </c>
      <c r="P321" s="13">
        <f>SUM(P316:P320)</f>
        <v>11886643</v>
      </c>
      <c r="Q321" s="12">
        <f>SUM(Q316:Q320)</f>
        <v>27262204</v>
      </c>
      <c r="R321" s="12">
        <f>SUM(R316:R320)</f>
        <v>32570996</v>
      </c>
      <c r="S321" s="13">
        <f>SUM(S316:S320)</f>
        <v>71719843</v>
      </c>
      <c r="T321" s="13">
        <f>SUM(T316:T320)</f>
        <v>54252547</v>
      </c>
      <c r="U321" s="12">
        <f>SUM(U316:U320)</f>
        <v>43725541</v>
      </c>
      <c r="V321" s="12">
        <f>SUM(V316:V320)</f>
        <v>110018338</v>
      </c>
      <c r="W321" s="11">
        <f>SUM(W316:W320)</f>
        <v>207996426</v>
      </c>
    </row>
    <row r="322" spans="1:23" ht="13" x14ac:dyDescent="0.3">
      <c r="A322" s="24" t="s">
        <v>9</v>
      </c>
      <c r="B322" s="23" t="s">
        <v>30</v>
      </c>
      <c r="C322" s="22" t="s">
        <v>29</v>
      </c>
      <c r="D322" s="20">
        <v>13720700</v>
      </c>
      <c r="E322" s="19">
        <v>17186152</v>
      </c>
      <c r="F322" s="19">
        <v>17844453</v>
      </c>
      <c r="G322" s="21">
        <f>IF(($E322     =0),0,($F322     /$E322     ))</f>
        <v>1.0383041532508266</v>
      </c>
      <c r="H322" s="20">
        <v>2569546</v>
      </c>
      <c r="I322" s="19">
        <v>243401</v>
      </c>
      <c r="J322" s="19">
        <v>2800581</v>
      </c>
      <c r="K322" s="20">
        <v>5613528</v>
      </c>
      <c r="L322" s="20">
        <v>0</v>
      </c>
      <c r="M322" s="19">
        <v>1388356</v>
      </c>
      <c r="N322" s="19">
        <v>1193505</v>
      </c>
      <c r="O322" s="20">
        <v>2581861</v>
      </c>
      <c r="P322" s="20">
        <v>0</v>
      </c>
      <c r="Q322" s="19">
        <v>0</v>
      </c>
      <c r="R322" s="19">
        <v>202175</v>
      </c>
      <c r="S322" s="20">
        <v>202175</v>
      </c>
      <c r="T322" s="20">
        <v>597611</v>
      </c>
      <c r="U322" s="19">
        <v>1660048</v>
      </c>
      <c r="V322" s="19">
        <v>7189230</v>
      </c>
      <c r="W322" s="18">
        <v>9446889</v>
      </c>
    </row>
    <row r="323" spans="1:23" ht="13" x14ac:dyDescent="0.3">
      <c r="A323" s="24" t="s">
        <v>9</v>
      </c>
      <c r="B323" s="23" t="s">
        <v>28</v>
      </c>
      <c r="C323" s="22" t="s">
        <v>27</v>
      </c>
      <c r="D323" s="20">
        <v>187628300</v>
      </c>
      <c r="E323" s="19">
        <v>182378119</v>
      </c>
      <c r="F323" s="19">
        <v>147813660</v>
      </c>
      <c r="G323" s="21">
        <f>IF(($E323     =0),0,($F323     /$E323     ))</f>
        <v>0.81047913428693708</v>
      </c>
      <c r="H323" s="20">
        <v>0</v>
      </c>
      <c r="I323" s="19">
        <v>10917814</v>
      </c>
      <c r="J323" s="19">
        <v>33950402</v>
      </c>
      <c r="K323" s="20">
        <v>44868216</v>
      </c>
      <c r="L323" s="20">
        <v>8998678</v>
      </c>
      <c r="M323" s="19">
        <v>6301523</v>
      </c>
      <c r="N323" s="19">
        <v>21263621</v>
      </c>
      <c r="O323" s="20">
        <v>36563822</v>
      </c>
      <c r="P323" s="20">
        <v>8468786</v>
      </c>
      <c r="Q323" s="19">
        <v>3754466</v>
      </c>
      <c r="R323" s="19">
        <v>12156231</v>
      </c>
      <c r="S323" s="20">
        <v>24379483</v>
      </c>
      <c r="T323" s="20">
        <v>10620503</v>
      </c>
      <c r="U323" s="19">
        <v>19392145</v>
      </c>
      <c r="V323" s="19">
        <v>11989491</v>
      </c>
      <c r="W323" s="18">
        <v>42002139</v>
      </c>
    </row>
    <row r="324" spans="1:23" ht="13" x14ac:dyDescent="0.3">
      <c r="A324" s="24" t="s">
        <v>9</v>
      </c>
      <c r="B324" s="23" t="s">
        <v>26</v>
      </c>
      <c r="C324" s="22" t="s">
        <v>25</v>
      </c>
      <c r="D324" s="20">
        <v>402928895</v>
      </c>
      <c r="E324" s="19">
        <v>395339910</v>
      </c>
      <c r="F324" s="19">
        <v>481089890</v>
      </c>
      <c r="G324" s="21">
        <f>IF(($E324     =0),0,($F324     /$E324     ))</f>
        <v>1.2169019060079211</v>
      </c>
      <c r="H324" s="20">
        <v>6867010</v>
      </c>
      <c r="I324" s="19">
        <v>14447829</v>
      </c>
      <c r="J324" s="19">
        <v>14790033</v>
      </c>
      <c r="K324" s="20">
        <v>36104872</v>
      </c>
      <c r="L324" s="20">
        <v>37688960</v>
      </c>
      <c r="M324" s="19">
        <v>15974223</v>
      </c>
      <c r="N324" s="19">
        <v>29700032</v>
      </c>
      <c r="O324" s="20">
        <v>83363215</v>
      </c>
      <c r="P324" s="20">
        <v>7416882</v>
      </c>
      <c r="Q324" s="19">
        <v>13268316</v>
      </c>
      <c r="R324" s="19">
        <v>82879244</v>
      </c>
      <c r="S324" s="20">
        <v>103564442</v>
      </c>
      <c r="T324" s="20">
        <v>121747455</v>
      </c>
      <c r="U324" s="19">
        <v>47100658</v>
      </c>
      <c r="V324" s="19">
        <v>89209248</v>
      </c>
      <c r="W324" s="18">
        <v>258057361</v>
      </c>
    </row>
    <row r="325" spans="1:23" ht="13" x14ac:dyDescent="0.3">
      <c r="A325" s="24" t="s">
        <v>9</v>
      </c>
      <c r="B325" s="23" t="s">
        <v>24</v>
      </c>
      <c r="C325" s="22" t="s">
        <v>23</v>
      </c>
      <c r="D325" s="20">
        <v>907018426</v>
      </c>
      <c r="E325" s="19">
        <v>1164114344</v>
      </c>
      <c r="F325" s="19">
        <v>1049610754</v>
      </c>
      <c r="G325" s="21">
        <f>IF(($E325     =0),0,($F325     /$E325     ))</f>
        <v>0.90163888058748975</v>
      </c>
      <c r="H325" s="20">
        <v>17709069</v>
      </c>
      <c r="I325" s="19">
        <v>71672402</v>
      </c>
      <c r="J325" s="19">
        <v>69640626</v>
      </c>
      <c r="K325" s="20">
        <v>159022097</v>
      </c>
      <c r="L325" s="20">
        <v>118747714</v>
      </c>
      <c r="M325" s="19">
        <v>58712186</v>
      </c>
      <c r="N325" s="19">
        <v>138840088</v>
      </c>
      <c r="O325" s="20">
        <v>316299988</v>
      </c>
      <c r="P325" s="20">
        <v>76729566</v>
      </c>
      <c r="Q325" s="19">
        <v>42446594</v>
      </c>
      <c r="R325" s="19">
        <v>69864281</v>
      </c>
      <c r="S325" s="20">
        <v>189040441</v>
      </c>
      <c r="T325" s="20">
        <v>65052604</v>
      </c>
      <c r="U325" s="19">
        <v>60734926</v>
      </c>
      <c r="V325" s="19">
        <v>259460698</v>
      </c>
      <c r="W325" s="18">
        <v>385248228</v>
      </c>
    </row>
    <row r="326" spans="1:23" ht="13" x14ac:dyDescent="0.3">
      <c r="A326" s="24" t="s">
        <v>9</v>
      </c>
      <c r="B326" s="23" t="s">
        <v>22</v>
      </c>
      <c r="C326" s="22" t="s">
        <v>21</v>
      </c>
      <c r="D326" s="20">
        <v>81519000</v>
      </c>
      <c r="E326" s="19">
        <v>84210300</v>
      </c>
      <c r="F326" s="19">
        <v>124843278</v>
      </c>
      <c r="G326" s="21">
        <f>IF(($E326     =0),0,($F326     /$E326     ))</f>
        <v>1.4825179105168844</v>
      </c>
      <c r="H326" s="20">
        <v>16339667</v>
      </c>
      <c r="I326" s="19">
        <v>52809725</v>
      </c>
      <c r="J326" s="19">
        <v>1984587</v>
      </c>
      <c r="K326" s="20">
        <v>71133979</v>
      </c>
      <c r="L326" s="20">
        <v>2242300</v>
      </c>
      <c r="M326" s="19">
        <v>2433086</v>
      </c>
      <c r="N326" s="19">
        <v>1764881</v>
      </c>
      <c r="O326" s="20">
        <v>6440267</v>
      </c>
      <c r="P326" s="20">
        <v>2476223</v>
      </c>
      <c r="Q326" s="19">
        <v>2586972</v>
      </c>
      <c r="R326" s="19">
        <v>5451346</v>
      </c>
      <c r="S326" s="20">
        <v>10514541</v>
      </c>
      <c r="T326" s="20">
        <v>5374385</v>
      </c>
      <c r="U326" s="19">
        <v>1827245</v>
      </c>
      <c r="V326" s="19">
        <v>29552861</v>
      </c>
      <c r="W326" s="18">
        <v>36754491</v>
      </c>
    </row>
    <row r="327" spans="1:23" ht="13" x14ac:dyDescent="0.3">
      <c r="A327" s="24" t="s">
        <v>9</v>
      </c>
      <c r="B327" s="23" t="s">
        <v>20</v>
      </c>
      <c r="C327" s="22" t="s">
        <v>19</v>
      </c>
      <c r="D327" s="20">
        <v>181908452</v>
      </c>
      <c r="E327" s="19">
        <v>197991681</v>
      </c>
      <c r="F327" s="19">
        <v>161434531</v>
      </c>
      <c r="G327" s="21">
        <f>IF(($E327     =0),0,($F327     /$E327     ))</f>
        <v>0.81536017162256424</v>
      </c>
      <c r="H327" s="20">
        <v>1504333</v>
      </c>
      <c r="I327" s="19">
        <v>20642379</v>
      </c>
      <c r="J327" s="19">
        <v>4400096</v>
      </c>
      <c r="K327" s="20">
        <v>26546808</v>
      </c>
      <c r="L327" s="20">
        <v>14629921</v>
      </c>
      <c r="M327" s="19">
        <v>7628794</v>
      </c>
      <c r="N327" s="19">
        <v>15668899</v>
      </c>
      <c r="O327" s="20">
        <v>37927614</v>
      </c>
      <c r="P327" s="20">
        <v>16889553</v>
      </c>
      <c r="Q327" s="19">
        <v>11510139</v>
      </c>
      <c r="R327" s="19">
        <v>14628248</v>
      </c>
      <c r="S327" s="20">
        <v>43027940</v>
      </c>
      <c r="T327" s="20">
        <v>11978456</v>
      </c>
      <c r="U327" s="19">
        <v>8820015</v>
      </c>
      <c r="V327" s="19">
        <v>33133698</v>
      </c>
      <c r="W327" s="18">
        <v>53932169</v>
      </c>
    </row>
    <row r="328" spans="1:23" ht="13" x14ac:dyDescent="0.3">
      <c r="A328" s="24" t="s">
        <v>9</v>
      </c>
      <c r="B328" s="23" t="s">
        <v>18</v>
      </c>
      <c r="C328" s="22" t="s">
        <v>17</v>
      </c>
      <c r="D328" s="20">
        <v>172584854</v>
      </c>
      <c r="E328" s="19">
        <v>137049828</v>
      </c>
      <c r="F328" s="19">
        <v>142020872</v>
      </c>
      <c r="G328" s="21">
        <f>IF(($E328     =0),0,($F328     /$E328     ))</f>
        <v>1.0362718003557072</v>
      </c>
      <c r="H328" s="20">
        <v>63422527</v>
      </c>
      <c r="I328" s="19">
        <v>985797</v>
      </c>
      <c r="J328" s="19">
        <v>3404836</v>
      </c>
      <c r="K328" s="20">
        <v>67813160</v>
      </c>
      <c r="L328" s="20">
        <v>4347481</v>
      </c>
      <c r="M328" s="19">
        <v>4702239</v>
      </c>
      <c r="N328" s="19">
        <v>6782639</v>
      </c>
      <c r="O328" s="20">
        <v>15832359</v>
      </c>
      <c r="P328" s="20">
        <v>5802347</v>
      </c>
      <c r="Q328" s="19">
        <v>10355889</v>
      </c>
      <c r="R328" s="19">
        <v>7345327</v>
      </c>
      <c r="S328" s="20">
        <v>23503563</v>
      </c>
      <c r="T328" s="20">
        <v>2467966</v>
      </c>
      <c r="U328" s="19">
        <v>7662982</v>
      </c>
      <c r="V328" s="19">
        <v>24740842</v>
      </c>
      <c r="W328" s="18">
        <v>34871790</v>
      </c>
    </row>
    <row r="329" spans="1:23" ht="13" x14ac:dyDescent="0.3">
      <c r="A329" s="24" t="s">
        <v>6</v>
      </c>
      <c r="B329" s="23" t="s">
        <v>16</v>
      </c>
      <c r="C329" s="22" t="s">
        <v>15</v>
      </c>
      <c r="D329" s="20">
        <v>108921286</v>
      </c>
      <c r="E329" s="19">
        <v>72245872</v>
      </c>
      <c r="F329" s="19">
        <v>52779223</v>
      </c>
      <c r="G329" s="21">
        <f>IF(($E329     =0),0,($F329     /$E329     ))</f>
        <v>0.73055001675389841</v>
      </c>
      <c r="H329" s="20">
        <v>0</v>
      </c>
      <c r="I329" s="19">
        <v>337917</v>
      </c>
      <c r="J329" s="19">
        <v>4091513</v>
      </c>
      <c r="K329" s="20">
        <v>4429430</v>
      </c>
      <c r="L329" s="20">
        <v>18200</v>
      </c>
      <c r="M329" s="19">
        <v>0</v>
      </c>
      <c r="N329" s="19">
        <v>188217</v>
      </c>
      <c r="O329" s="20">
        <v>206417</v>
      </c>
      <c r="P329" s="20">
        <v>3404132</v>
      </c>
      <c r="Q329" s="19">
        <v>-8248297</v>
      </c>
      <c r="R329" s="19">
        <v>19201168</v>
      </c>
      <c r="S329" s="20">
        <v>14357003</v>
      </c>
      <c r="T329" s="20">
        <v>10370283</v>
      </c>
      <c r="U329" s="19">
        <v>-2842084</v>
      </c>
      <c r="V329" s="19">
        <v>26258174</v>
      </c>
      <c r="W329" s="18">
        <v>33786373</v>
      </c>
    </row>
    <row r="330" spans="1:23" ht="14" x14ac:dyDescent="0.3">
      <c r="A330" s="17" t="s">
        <v>0</v>
      </c>
      <c r="B330" s="16" t="s">
        <v>14</v>
      </c>
      <c r="C330" s="15" t="s">
        <v>0</v>
      </c>
      <c r="D330" s="13">
        <f>SUM(D322:D329)</f>
        <v>2056229913</v>
      </c>
      <c r="E330" s="12">
        <f>SUM(E322:E329)</f>
        <v>2250516206</v>
      </c>
      <c r="F330" s="12">
        <f>SUM(F322:F329)</f>
        <v>2177436661</v>
      </c>
      <c r="G330" s="14">
        <f>IF(($E330     =0),0,($F330     /$E330     ))</f>
        <v>0.9675276521870112</v>
      </c>
      <c r="H330" s="13">
        <f>SUM(H322:H329)</f>
        <v>108412152</v>
      </c>
      <c r="I330" s="12">
        <f>SUM(I322:I329)</f>
        <v>172057264</v>
      </c>
      <c r="J330" s="12">
        <f>SUM(J322:J329)</f>
        <v>135062674</v>
      </c>
      <c r="K330" s="13">
        <f>SUM(K322:K329)</f>
        <v>415532090</v>
      </c>
      <c r="L330" s="13">
        <f>SUM(L322:L329)</f>
        <v>186673254</v>
      </c>
      <c r="M330" s="12">
        <f>SUM(M322:M329)</f>
        <v>97140407</v>
      </c>
      <c r="N330" s="12">
        <f>SUM(N322:N329)</f>
        <v>215401882</v>
      </c>
      <c r="O330" s="13">
        <f>SUM(O322:O329)</f>
        <v>499215543</v>
      </c>
      <c r="P330" s="13">
        <f>SUM(P322:P329)</f>
        <v>121187489</v>
      </c>
      <c r="Q330" s="12">
        <f>SUM(Q322:Q329)</f>
        <v>75674079</v>
      </c>
      <c r="R330" s="12">
        <f>SUM(R322:R329)</f>
        <v>211728020</v>
      </c>
      <c r="S330" s="13">
        <f>SUM(S322:S329)</f>
        <v>408589588</v>
      </c>
      <c r="T330" s="13">
        <f>SUM(T322:T329)</f>
        <v>228209263</v>
      </c>
      <c r="U330" s="12">
        <f>SUM(U322:U329)</f>
        <v>144355935</v>
      </c>
      <c r="V330" s="12">
        <f>SUM(V322:V329)</f>
        <v>481534242</v>
      </c>
      <c r="W330" s="11">
        <f>SUM(W322:W329)</f>
        <v>854099440</v>
      </c>
    </row>
    <row r="331" spans="1:23" ht="13" x14ac:dyDescent="0.3">
      <c r="A331" s="24" t="s">
        <v>9</v>
      </c>
      <c r="B331" s="23" t="s">
        <v>13</v>
      </c>
      <c r="C331" s="22" t="s">
        <v>12</v>
      </c>
      <c r="D331" s="20">
        <v>43260170</v>
      </c>
      <c r="E331" s="19">
        <v>42870598</v>
      </c>
      <c r="F331" s="19">
        <v>40647233</v>
      </c>
      <c r="G331" s="21">
        <f>IF(($E331     =0),0,($F331     /$E331     ))</f>
        <v>0.94813776565468011</v>
      </c>
      <c r="H331" s="20">
        <v>19966419</v>
      </c>
      <c r="I331" s="19">
        <v>1277111</v>
      </c>
      <c r="J331" s="19">
        <v>935100</v>
      </c>
      <c r="K331" s="20">
        <v>22178630</v>
      </c>
      <c r="L331" s="20">
        <v>1321387</v>
      </c>
      <c r="M331" s="19">
        <v>574663</v>
      </c>
      <c r="N331" s="19">
        <v>577013</v>
      </c>
      <c r="O331" s="20">
        <v>2473063</v>
      </c>
      <c r="P331" s="20">
        <v>654258</v>
      </c>
      <c r="Q331" s="19">
        <v>0</v>
      </c>
      <c r="R331" s="19">
        <v>1128740</v>
      </c>
      <c r="S331" s="20">
        <v>1782998</v>
      </c>
      <c r="T331" s="20">
        <v>1492240</v>
      </c>
      <c r="U331" s="19">
        <v>2038474</v>
      </c>
      <c r="V331" s="19">
        <v>10681828</v>
      </c>
      <c r="W331" s="18">
        <v>14212542</v>
      </c>
    </row>
    <row r="332" spans="1:23" ht="13" x14ac:dyDescent="0.3">
      <c r="A332" s="24" t="s">
        <v>9</v>
      </c>
      <c r="B332" s="23" t="s">
        <v>11</v>
      </c>
      <c r="C332" s="22" t="s">
        <v>10</v>
      </c>
      <c r="D332" s="20">
        <v>20497115</v>
      </c>
      <c r="E332" s="19">
        <v>23391040</v>
      </c>
      <c r="F332" s="19">
        <v>15274618</v>
      </c>
      <c r="G332" s="21">
        <f>IF(($E332     =0),0,($F332     /$E332     ))</f>
        <v>0.65301149499979483</v>
      </c>
      <c r="H332" s="20">
        <v>216500</v>
      </c>
      <c r="I332" s="19">
        <v>0</v>
      </c>
      <c r="J332" s="19">
        <v>6779525</v>
      </c>
      <c r="K332" s="20">
        <v>6996025</v>
      </c>
      <c r="L332" s="20">
        <v>432434</v>
      </c>
      <c r="M332" s="19">
        <v>1928690</v>
      </c>
      <c r="N332" s="19">
        <v>966152</v>
      </c>
      <c r="O332" s="20">
        <v>3327276</v>
      </c>
      <c r="P332" s="20">
        <v>578586</v>
      </c>
      <c r="Q332" s="19">
        <v>1494362</v>
      </c>
      <c r="R332" s="19">
        <v>138831</v>
      </c>
      <c r="S332" s="20">
        <v>2211779</v>
      </c>
      <c r="T332" s="20">
        <v>26444</v>
      </c>
      <c r="U332" s="19">
        <v>1797461</v>
      </c>
      <c r="V332" s="19">
        <v>915633</v>
      </c>
      <c r="W332" s="18">
        <v>2739538</v>
      </c>
    </row>
    <row r="333" spans="1:23" ht="13" x14ac:dyDescent="0.3">
      <c r="A333" s="24" t="s">
        <v>9</v>
      </c>
      <c r="B333" s="23" t="s">
        <v>8</v>
      </c>
      <c r="C333" s="22" t="s">
        <v>7</v>
      </c>
      <c r="D333" s="20">
        <v>62018291</v>
      </c>
      <c r="E333" s="19">
        <v>61129648</v>
      </c>
      <c r="F333" s="19">
        <v>60138617</v>
      </c>
      <c r="G333" s="21">
        <f>IF(($E333     =0),0,($F333     /$E333     ))</f>
        <v>0.98378804667744857</v>
      </c>
      <c r="H333" s="20">
        <v>0</v>
      </c>
      <c r="I333" s="19">
        <v>2385841</v>
      </c>
      <c r="J333" s="19">
        <v>930185</v>
      </c>
      <c r="K333" s="20">
        <v>3316026</v>
      </c>
      <c r="L333" s="20">
        <v>3009059</v>
      </c>
      <c r="M333" s="19">
        <v>2450752</v>
      </c>
      <c r="N333" s="19">
        <v>779317</v>
      </c>
      <c r="O333" s="20">
        <v>6239128</v>
      </c>
      <c r="P333" s="20">
        <v>2244106</v>
      </c>
      <c r="Q333" s="19">
        <v>4271416</v>
      </c>
      <c r="R333" s="19">
        <v>8619692</v>
      </c>
      <c r="S333" s="20">
        <v>15135214</v>
      </c>
      <c r="T333" s="20">
        <v>6961137</v>
      </c>
      <c r="U333" s="19">
        <v>14075726</v>
      </c>
      <c r="V333" s="19">
        <v>14411386</v>
      </c>
      <c r="W333" s="18">
        <v>35448249</v>
      </c>
    </row>
    <row r="334" spans="1:23" ht="13" x14ac:dyDescent="0.3">
      <c r="A334" s="24" t="s">
        <v>6</v>
      </c>
      <c r="B334" s="23" t="s">
        <v>5</v>
      </c>
      <c r="C334" s="22" t="s">
        <v>4</v>
      </c>
      <c r="D334" s="20">
        <v>2056957</v>
      </c>
      <c r="E334" s="19">
        <v>4953618</v>
      </c>
      <c r="F334" s="19">
        <v>2062283</v>
      </c>
      <c r="G334" s="21">
        <f>IF(($E334     =0),0,($F334     /$E334     ))</f>
        <v>0.41631853727921692</v>
      </c>
      <c r="H334" s="20">
        <v>0</v>
      </c>
      <c r="I334" s="19">
        <v>0</v>
      </c>
      <c r="J334" s="19">
        <v>264173</v>
      </c>
      <c r="K334" s="20">
        <v>264173</v>
      </c>
      <c r="L334" s="20">
        <v>23227</v>
      </c>
      <c r="M334" s="19">
        <v>9000</v>
      </c>
      <c r="N334" s="19">
        <v>0</v>
      </c>
      <c r="O334" s="20">
        <v>32227</v>
      </c>
      <c r="P334" s="20">
        <v>17616</v>
      </c>
      <c r="Q334" s="19">
        <v>1823</v>
      </c>
      <c r="R334" s="19">
        <v>23732</v>
      </c>
      <c r="S334" s="20">
        <v>43171</v>
      </c>
      <c r="T334" s="20">
        <v>1236770</v>
      </c>
      <c r="U334" s="19">
        <v>0</v>
      </c>
      <c r="V334" s="19">
        <v>485942</v>
      </c>
      <c r="W334" s="18">
        <v>1722712</v>
      </c>
    </row>
    <row r="335" spans="1:23" ht="14" x14ac:dyDescent="0.3">
      <c r="A335" s="17" t="s">
        <v>0</v>
      </c>
      <c r="B335" s="16" t="s">
        <v>3</v>
      </c>
      <c r="C335" s="15" t="s">
        <v>0</v>
      </c>
      <c r="D335" s="13">
        <f>SUM(D331:D334)</f>
        <v>127832533</v>
      </c>
      <c r="E335" s="12">
        <f>SUM(E331:E334)</f>
        <v>132344904</v>
      </c>
      <c r="F335" s="12">
        <f>SUM(F331:F334)</f>
        <v>118122751</v>
      </c>
      <c r="G335" s="14">
        <f>IF(($E335     =0),0,($F335     /$E335     ))</f>
        <v>0.89253720717497365</v>
      </c>
      <c r="H335" s="13">
        <f>SUM(H331:H334)</f>
        <v>20182919</v>
      </c>
      <c r="I335" s="12">
        <f>SUM(I331:I334)</f>
        <v>3662952</v>
      </c>
      <c r="J335" s="12">
        <f>SUM(J331:J334)</f>
        <v>8908983</v>
      </c>
      <c r="K335" s="13">
        <f>SUM(K331:K334)</f>
        <v>32754854</v>
      </c>
      <c r="L335" s="13">
        <f>SUM(L331:L334)</f>
        <v>4786107</v>
      </c>
      <c r="M335" s="12">
        <f>SUM(M331:M334)</f>
        <v>4963105</v>
      </c>
      <c r="N335" s="12">
        <f>SUM(N331:N334)</f>
        <v>2322482</v>
      </c>
      <c r="O335" s="13">
        <f>SUM(O331:O334)</f>
        <v>12071694</v>
      </c>
      <c r="P335" s="13">
        <f>SUM(P331:P334)</f>
        <v>3494566</v>
      </c>
      <c r="Q335" s="12">
        <f>SUM(Q331:Q334)</f>
        <v>5767601</v>
      </c>
      <c r="R335" s="12">
        <f>SUM(R331:R334)</f>
        <v>9910995</v>
      </c>
      <c r="S335" s="13">
        <f>SUM(S331:S334)</f>
        <v>19173162</v>
      </c>
      <c r="T335" s="13">
        <f>SUM(T331:T334)</f>
        <v>9716591</v>
      </c>
      <c r="U335" s="12">
        <f>SUM(U331:U334)</f>
        <v>17911661</v>
      </c>
      <c r="V335" s="12">
        <f>SUM(V331:V334)</f>
        <v>26494789</v>
      </c>
      <c r="W335" s="11">
        <f>SUM(W331:W334)</f>
        <v>54123041</v>
      </c>
    </row>
    <row r="336" spans="1:23" ht="14" x14ac:dyDescent="0.3">
      <c r="A336" s="17" t="s">
        <v>0</v>
      </c>
      <c r="B336" s="16" t="s">
        <v>2</v>
      </c>
      <c r="C336" s="15" t="s">
        <v>0</v>
      </c>
      <c r="D336" s="13">
        <f>SUM(D300,D302:D307,D309:D314,D316:D320,D322:D329,D331:D334)</f>
        <v>18438947447</v>
      </c>
      <c r="E336" s="12">
        <f>SUM(E300,E302:E307,E309:E314,E316:E320,E322:E329,E331:E334)</f>
        <v>19278083619</v>
      </c>
      <c r="F336" s="12">
        <f>SUM(F300,F302:F307,F309:F314,F316:F320,F322:F329,F331:F334)</f>
        <v>16577650021</v>
      </c>
      <c r="G336" s="14">
        <f>IF(($E336     =0),0,($F336     /$E336     ))</f>
        <v>0.85992209332785963</v>
      </c>
      <c r="H336" s="13">
        <f>SUM(H300,H302:H307,H309:H314,H316:H320,H322:H329,H331:H334)</f>
        <v>425572633</v>
      </c>
      <c r="I336" s="12">
        <f>SUM(I300,I302:I307,I309:I314,I316:I320,I322:I329,I331:I334)</f>
        <v>909543164</v>
      </c>
      <c r="J336" s="12">
        <f>SUM(J300,J302:J307,J309:J314,J316:J320,J322:J329,J331:J334)</f>
        <v>1177822861</v>
      </c>
      <c r="K336" s="13">
        <f>SUM(K300,K302:K307,K309:K314,K316:K320,K322:K329,K331:K334)</f>
        <v>2512938658</v>
      </c>
      <c r="L336" s="13">
        <f>SUM(L300,L302:L307,L309:L314,L316:L320,L322:L329,L331:L334)</f>
        <v>1429682670</v>
      </c>
      <c r="M336" s="12">
        <f>SUM(M300,M302:M307,M309:M314,M316:M320,M322:M329,M331:M334)</f>
        <v>1293148360</v>
      </c>
      <c r="N336" s="12">
        <f>SUM(N300,N302:N307,N309:N314,N316:N320,N322:N329,N331:N334)</f>
        <v>1728634286</v>
      </c>
      <c r="O336" s="13">
        <f>SUM(O300,O302:O307,O309:O314,O316:O320,O322:O329,O331:O334)</f>
        <v>4451465316</v>
      </c>
      <c r="P336" s="13">
        <f>SUM(P300,P302:P307,P309:P314,P316:P320,P322:P329,P331:P334)</f>
        <v>581318674</v>
      </c>
      <c r="Q336" s="12">
        <f>SUM(Q300,Q302:Q307,Q309:Q314,Q316:Q320,Q322:Q329,Q331:Q334)</f>
        <v>1076075266</v>
      </c>
      <c r="R336" s="12">
        <f>SUM(R300,R302:R307,R309:R314,R316:R320,R322:R329,R331:R334)</f>
        <v>1635654130</v>
      </c>
      <c r="S336" s="13">
        <f>SUM(S300,S302:S307,S309:S314,S316:S320,S322:S329,S331:S334)</f>
        <v>3293048070</v>
      </c>
      <c r="T336" s="13">
        <f>SUM(T300,T302:T307,T309:T314,T316:T320,T322:T329,T331:T334)</f>
        <v>1473003794</v>
      </c>
      <c r="U336" s="12">
        <f>SUM(U300,U302:U307,U309:U314,U316:U320,U322:U329,U331:U334)</f>
        <v>1661229155</v>
      </c>
      <c r="V336" s="12">
        <f>SUM(V300,V302:V307,V309:V314,V316:V320,V322:V329,V331:V334)</f>
        <v>3185965028</v>
      </c>
      <c r="W336" s="11">
        <f>SUM(W300,W302:W307,W309:W314,W316:W320,W322:W329,W331:W334)</f>
        <v>6320197977</v>
      </c>
    </row>
    <row r="337" spans="1:23" ht="14" x14ac:dyDescent="0.3">
      <c r="A337" s="10" t="s">
        <v>0</v>
      </c>
      <c r="B337" s="9" t="s">
        <v>1</v>
      </c>
      <c r="C337" s="8" t="s">
        <v>0</v>
      </c>
      <c r="D337" s="6">
        <f>SUM(D6:D7,D9:D16,D18:D24,D26:D32,D34:D37,D39:D44,D46:D50,D55,D57:D60,D62:D67,D69:D75,D77:D81,D86:D88,D90:D93,D95:D98,D103,D105:D109,D111:D118,D120:D123,D125:D129,D131:D134,D136:D141,D143:D147,D149:D154,D156:D160,D162:D166,D171:D176,D178:D182,D184:D188,D190:D195,D197:D201,D206:D213,D215:D221,D223:D227,D232:D237,D239:D244,D246:D251,D253:D256,D261:D264,D266:D272,D274:D282,D284:D289,D291:D295,D300,D302:D307,D309:D314,D316:D320,D322:D329,D331:D334)</f>
        <v>78879394125</v>
      </c>
      <c r="E337" s="5">
        <f>SUM(E6:E7,E9:E16,E18:E24,E26:E32,E34:E37,E39:E44,E46:E50,E55,E57:E60,E62:E67,E69:E75,E77:E81,E86:E88,E90:E93,E95:E98,E103,E105:E109,E111:E118,E120:E123,E125:E129,E131:E134,E136:E141,E143:E147,E149:E154,E156:E160,E162:E166,E171:E176,E178:E182,E184:E188,E190:E195,E197:E201,E206:E213,E215:E221,E223:E227,E232:E237,E239:E244,E246:E251,E253:E256,E261:E264,E266:E272,E274:E282,E284:E289,E291:E295,E300,E302:E307,E309:E314,E316:E320,E322:E329,E331:E334)</f>
        <v>83929628626</v>
      </c>
      <c r="F337" s="5">
        <f>SUM(F6:F7,F9:F16,F18:F24,F26:F32,F34:F37,F39:F44,F46:F50,F55,F57:F60,F62:F67,F69:F75,F77:F81,F86:F88,F90:F93,F95:F98,F103,F105:F109,F111:F118,F120:F123,F125:F129,F131:F134,F136:F141,F143:F147,F149:F154,F156:F160,F162:F166,F171:F176,F178:F182,F184:F188,F190:F195,F197:F201,F206:F213,F215:F221,F223:F227,F232:F237,F239:F244,F246:F251,F253:F256,F261:F264,F266:F272,F274:F282,F284:F289,F291:F295,F300,F302:F307,F309:F314,F316:F320,F322:F329,F331:F334)</f>
        <v>65330051892</v>
      </c>
      <c r="G337" s="7">
        <f>IF(($E337     =0),0,($F337     /$E337     ))</f>
        <v>0.77839081336959282</v>
      </c>
      <c r="H337" s="6">
        <f>SUM(H6:H7,H9:H16,H18:H24,H26:H32,H34:H37,H39:H44,H46:H50,H55,H57:H60,H62:H67,H69:H75,H77:H81,H86:H88,H90:H93,H95:H98,H103,H105:H109,H111:H118,H120:H123,H125:H129,H131:H134,H136:H141,H143:H147,H149:H154,H156:H160,H162:H166,H171:H176,H178:H182,H184:H188,H190:H195,H197:H201,H206:H213,H215:H221,H223:H227,H232:H237,H239:H244,H246:H251,H253:H256,H261:H264,H266:H272,H274:H282,H284:H289,H291:H295,H300,H302:H307,H309:H314,H316:H320,H322:H329,H331:H334)</f>
        <v>1100084021</v>
      </c>
      <c r="I337" s="5">
        <f>SUM(I6:I7,I9:I16,I18:I24,I26:I32,I34:I37,I39:I44,I46:I50,I55,I57:I60,I62:I67,I69:I75,I77:I81,I86:I88,I90:I93,I95:I98,I103,I105:I109,I111:I118,I120:I123,I125:I129,I131:I134,I136:I141,I143:I147,I149:I154,I156:I160,I162:I166,I171:I176,I178:I182,I184:I188,I190:I195,I197:I201,I206:I213,I215:I221,I223:I227,I232:I237,I239:I244,I246:I251,I253:I256,I261:I264,I266:I272,I274:I282,I284:I289,I291:I295,I300,I302:I307,I309:I314,I316:I320,I322:I329,I331:I334)</f>
        <v>867519479</v>
      </c>
      <c r="J337" s="5">
        <f>SUM(J6:J7,J9:J16,J18:J24,J26:J32,J34:J37,J39:J44,J46:J50,J55,J57:J60,J62:J67,J69:J75,J77:J81,J86:J88,J90:J93,J95:J98,J103,J105:J109,J111:J118,J120:J123,J125:J129,J131:J134,J136:J141,J143:J147,J149:J154,J156:J160,J162:J166,J171:J176,J178:J182,J184:J188,J190:J195,J197:J201,J206:J213,J215:J221,J223:J227,J232:J237,J239:J244,J246:J251,J253:J256,J261:J264,J266:J272,J274:J282,J284:J289,J291:J295,J300,J302:J307,J309:J314,J316:J320,J322:J329,J331:J334)</f>
        <v>3566962766</v>
      </c>
      <c r="K337" s="6">
        <f>SUM(K6:K7,K9:K16,K18:K24,K26:K32,K34:K37,K39:K44,K46:K50,K55,K57:K60,K62:K67,K69:K75,K77:K81,K86:K88,K90:K93,K95:K98,K103,K105:K109,K111:K118,K120:K123,K125:K129,K131:K134,K136:K141,K143:K147,K149:K154,K156:K160,K162:K166,K171:K176,K178:K182,K184:K188,K190:K195,K197:K201,K206:K213,K215:K221,K223:K227,K232:K237,K239:K244,K246:K251,K253:K256,K261:K264,K266:K272,K274:K282,K284:K289,K291:K295,K300,K302:K307,K309:K314,K316:K320,K322:K329,K331:K334)</f>
        <v>5534566266</v>
      </c>
      <c r="L337" s="6">
        <f>SUM(L6:L7,L9:L16,L18:L24,L26:L32,L34:L37,L39:L44,L46:L50,L55,L57:L60,L62:L67,L69:L75,L77:L81,L86:L88,L90:L93,L95:L98,L103,L105:L109,L111:L118,L120:L123,L125:L129,L131:L134,L136:L141,L143:L147,L149:L154,L156:L160,L162:L166,L171:L176,L178:L182,L184:L188,L190:L195,L197:L201,L206:L213,L215:L221,L223:L227,L232:L237,L239:L244,L246:L251,L253:L256,L261:L264,L266:L272,L274:L282,L284:L289,L291:L295,L300,L302:L307,L309:L314,L316:L320,L322:L329,L331:L334)</f>
        <v>9331836473</v>
      </c>
      <c r="M337" s="5">
        <f>SUM(M6:M7,M9:M16,M18:M24,M26:M32,M34:M37,M39:M44,M46:M50,M55,M57:M60,M62:M67,M69:M75,M77:M81,M86:M88,M90:M93,M95:M98,M103,M105:M109,M111:M118,M120:M123,M125:M129,M131:M134,M136:M141,M143:M147,M149:M154,M156:M160,M162:M166,M171:M176,M178:M182,M184:M188,M190:M195,M197:M201,M206:M213,M215:M221,M223:M227,M232:M237,M239:M244,M246:M251,M253:M256,M261:M264,M266:M272,M274:M282,M284:M289,M291:M295,M300,M302:M307,M309:M314,M316:M320,M322:M329,M331:M334)</f>
        <v>5464273279</v>
      </c>
      <c r="N337" s="5">
        <f>SUM(N6:N7,N9:N16,N18:N24,N26:N32,N34:N37,N39:N44,N46:N50,N55,N57:N60,N62:N67,N69:N75,N77:N81,N86:N88,N90:N93,N95:N98,N103,N105:N109,N111:N118,N120:N123,N125:N129,N131:N134,N136:N141,N143:N147,N149:N154,N156:N160,N162:N166,N171:N176,N178:N182,N184:N188,N190:N195,N197:N201,N206:N213,N215:N221,N223:N227,N232:N237,N239:N244,N246:N251,N253:N256,N261:N264,N266:N272,N274:N282,N284:N289,N291:N295,N300,N302:N307,N309:N314,N316:N320,N322:N329,N331:N334)</f>
        <v>7788543722</v>
      </c>
      <c r="O337" s="6">
        <f>SUM(O6:O7,O9:O16,O18:O24,O26:O32,O34:O37,O39:O44,O46:O50,O55,O57:O60,O62:O67,O69:O75,O77:O81,O86:O88,O90:O93,O95:O98,O103,O105:O109,O111:O118,O120:O123,O125:O129,O131:O134,O136:O141,O143:O147,O149:O154,O156:O160,O162:O166,O171:O176,O178:O182,O184:O188,O190:O195,O197:O201,O206:O213,O215:O221,O223:O227,O232:O237,O239:O244,O246:O251,O253:O256,O261:O264,O266:O272,O274:O282,O284:O289,O291:O295,O300,O302:O307,O309:O314,O316:O320,O322:O329,O331:O334)</f>
        <v>22584653474</v>
      </c>
      <c r="P337" s="6">
        <f>SUM(P6:P7,P9:P16,P18:P24,P26:P32,P34:P37,P39:P44,P46:P50,P55,P57:P60,P62:P67,P69:P75,P77:P81,P86:P88,P90:P93,P95:P98,P103,P105:P109,P111:P118,P120:P123,P125:P129,P131:P134,P136:P141,P143:P147,P149:P154,P156:P160,P162:P166,P171:P176,P178:P182,P184:P188,P190:P195,P197:P201,P206:P213,P215:P221,P223:P227,P232:P237,P239:P244,P246:P251,P253:P256,P261:P264,P266:P272,P274:P282,P284:P289,P291:P295,P300,P302:P307,P309:P314,P316:P320,P322:P329,P331:P334)</f>
        <v>2824319517</v>
      </c>
      <c r="Q337" s="5">
        <f>SUM(Q6:Q7,Q9:Q16,Q18:Q24,Q26:Q32,Q34:Q37,Q39:Q44,Q46:Q50,Q55,Q57:Q60,Q62:Q67,Q69:Q75,Q77:Q81,Q86:Q88,Q90:Q93,Q95:Q98,Q103,Q105:Q109,Q111:Q118,Q120:Q123,Q125:Q129,Q131:Q134,Q136:Q141,Q143:Q147,Q149:Q154,Q156:Q160,Q162:Q166,Q171:Q176,Q178:Q182,Q184:Q188,Q190:Q195,Q197:Q201,Q206:Q213,Q215:Q221,Q223:Q227,Q232:Q237,Q239:Q244,Q246:Q251,Q253:Q256,Q261:Q264,Q266:Q272,Q274:Q282,Q284:Q289,Q291:Q295,Q300,Q302:Q307,Q309:Q314,Q316:Q320,Q322:Q329,Q331:Q334)</f>
        <v>3784148903</v>
      </c>
      <c r="R337" s="5">
        <f>SUM(R6:R7,R9:R16,R18:R24,R26:R32,R34:R37,R39:R44,R46:R50,R55,R57:R60,R62:R67,R69:R75,R77:R81,R86:R88,R90:R93,R95:R98,R103,R105:R109,R111:R118,R120:R123,R125:R129,R131:R134,R136:R141,R143:R147,R149:R154,R156:R160,R162:R166,R171:R176,R178:R182,R184:R188,R190:R195,R197:R201,R206:R213,R215:R221,R223:R227,R232:R237,R239:R244,R246:R251,R253:R256,R261:R264,R266:R272,R274:R282,R284:R289,R291:R295,R300,R302:R307,R309:R314,R316:R320,R322:R329,R331:R334)</f>
        <v>6307051725</v>
      </c>
      <c r="S337" s="6">
        <f>SUM(S6:S7,S9:S16,S18:S24,S26:S32,S34:S37,S39:S44,S46:S50,S55,S57:S60,S62:S67,S69:S75,S77:S81,S86:S88,S90:S93,S95:S98,S103,S105:S109,S111:S118,S120:S123,S125:S129,S131:S134,S136:S141,S143:S147,S149:S154,S156:S160,S162:S166,S171:S176,S178:S182,S184:S188,S190:S195,S197:S201,S206:S213,S215:S221,S223:S227,S232:S237,S239:S244,S246:S251,S253:S256,S261:S264,S266:S272,S274:S282,S284:S289,S291:S295,S300,S302:S307,S309:S314,S316:S320,S322:S329,S331:S334)</f>
        <v>12915520145</v>
      </c>
      <c r="T337" s="6">
        <f>SUM(T6:T7,T9:T16,T18:T24,T26:T32,T34:T37,T39:T44,T46:T50,T55,T57:T60,T62:T67,T69:T75,T77:T81,T86:T88,T90:T93,T95:T98,T103,T105:T109,T111:T118,T120:T123,T125:T129,T131:T134,T136:T141,T143:T147,T149:T154,T156:T160,T162:T166,T171:T176,T178:T182,T184:T188,T190:T195,T197:T201,T206:T213,T215:T221,T223:T227,T232:T237,T239:T244,T246:T251,T253:T256,T261:T264,T266:T272,T274:T282,T284:T289,T291:T295,T300,T302:T307,T309:T314,T316:T320,T322:T329,T331:T334)</f>
        <v>5286657021</v>
      </c>
      <c r="U337" s="5">
        <f>SUM(U6:U7,U9:U16,U18:U24,U26:U32,U34:U37,U39:U44,U46:U50,U55,U57:U60,U62:U67,U69:U75,U77:U81,U86:U88,U90:U93,U95:U98,U103,U105:U109,U111:U118,U120:U123,U125:U129,U131:U134,U136:U141,U143:U147,U149:U154,U156:U160,U162:U166,U171:U176,U178:U182,U184:U188,U190:U195,U197:U201,U206:U213,U215:U221,U223:U227,U232:U237,U239:U244,U246:U251,U253:U256,U261:U264,U266:U272,U274:U282,U284:U289,U291:U295,U300,U302:U307,U309:U314,U316:U320,U322:U329,U331:U334)</f>
        <v>4753292851</v>
      </c>
      <c r="V337" s="5">
        <f>SUM(V6:V7,V9:V16,V18:V24,V26:V32,V34:V37,V39:V44,V46:V50,V55,V57:V60,V62:V67,V69:V75,V77:V81,V86:V88,V90:V93,V95:V98,V103,V105:V109,V111:V118,V120:V123,V125:V129,V131:V134,V136:V141,V143:V147,V149:V154,V156:V160,V162:V166,V171:V176,V178:V182,V184:V188,V190:V195,V197:V201,V206:V213,V215:V221,V223:V227,V232:V237,V239:V244,V246:V251,V253:V256,V261:V264,V266:V272,V274:V282,V284:V289,V291:V295,V300,V302:V307,V309:V314,V316:V320,V322:V329,V331:V334)</f>
        <v>14255362135</v>
      </c>
      <c r="W337" s="4">
        <f>SUM(W6:W7,W9:W16,W18:W24,W26:W32,W34:W37,W39:W44,W46:W50,W55,W57:W60,W62:W67,W69:W75,W77:W81,W86:W88,W90:W93,W95:W98,W103,W105:W109,W111:W118,W120:W123,W125:W129,W131:W134,W136:W141,W143:W147,W149:W154,W156:W160,W162:W166,W171:W176,W178:W182,W184:W188,W190:W195,W197:W201,W206:W213,W215:W221,W223:W227,W232:W237,W239:W244,W246:W251,W253:W256,W261:W264,W266:W272,W274:W282,W284:W289,W291:W295,W300,W302:W307,W309:W314,W316:W320,W322:W329,W331:W334)</f>
        <v>24295312007</v>
      </c>
    </row>
    <row r="338" spans="1:23" x14ac:dyDescent="0.25">
      <c r="B338" s="3"/>
      <c r="D338" s="1"/>
      <c r="E338" s="1"/>
      <c r="F338" s="1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B339" s="3"/>
      <c r="D339" s="1"/>
      <c r="E339" s="1"/>
      <c r="F339" s="1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B340" s="3"/>
      <c r="D340" s="1"/>
      <c r="E340" s="1"/>
      <c r="F340" s="1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B341" s="3"/>
      <c r="D341" s="1"/>
      <c r="E341" s="1"/>
      <c r="F341" s="1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B342" s="3"/>
      <c r="D342" s="1"/>
      <c r="E342" s="1"/>
      <c r="F342" s="1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B343" s="3"/>
      <c r="D343" s="1"/>
      <c r="E343" s="1"/>
      <c r="F343" s="1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B344" s="3"/>
      <c r="D344" s="1"/>
      <c r="E344" s="1"/>
      <c r="F344" s="1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B345" s="3"/>
      <c r="D345" s="1"/>
      <c r="E345" s="1"/>
      <c r="F345" s="1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B346" s="3"/>
      <c r="D346" s="1"/>
      <c r="E346" s="1"/>
      <c r="F346" s="1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B347" s="3"/>
      <c r="D347" s="1"/>
      <c r="E347" s="1"/>
      <c r="F347" s="1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B348" s="3"/>
      <c r="D348" s="1"/>
      <c r="E348" s="1"/>
      <c r="F348" s="1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B349" s="3"/>
      <c r="D349" s="1"/>
      <c r="E349" s="1"/>
      <c r="F349" s="1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B350" s="3"/>
      <c r="D350" s="1"/>
      <c r="E350" s="1"/>
      <c r="F350" s="1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B351" s="3"/>
      <c r="D351" s="1"/>
      <c r="E351" s="1"/>
      <c r="F351" s="1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B352" s="3"/>
      <c r="D352" s="1"/>
      <c r="E352" s="1"/>
      <c r="F352" s="1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2:23" x14ac:dyDescent="0.25">
      <c r="B353" s="3"/>
      <c r="D353" s="1"/>
      <c r="E353" s="1"/>
      <c r="F353" s="1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2:23" x14ac:dyDescent="0.25">
      <c r="B354" s="3"/>
      <c r="D354" s="1"/>
      <c r="E354" s="1"/>
      <c r="F354" s="1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2:23" x14ac:dyDescent="0.25">
      <c r="B355" s="3"/>
      <c r="D355" s="1"/>
      <c r="E355" s="1"/>
      <c r="F355" s="1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2:23" x14ac:dyDescent="0.25">
      <c r="B356" s="3"/>
      <c r="D356" s="1"/>
      <c r="E356" s="1"/>
      <c r="F356" s="1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2:23" x14ac:dyDescent="0.25">
      <c r="B357" s="3"/>
      <c r="D357" s="1"/>
      <c r="E357" s="1"/>
      <c r="F357" s="1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2:23" x14ac:dyDescent="0.25">
      <c r="B358" s="3"/>
      <c r="D358" s="1"/>
      <c r="E358" s="1"/>
      <c r="F358" s="1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2:23" x14ac:dyDescent="0.25">
      <c r="B359" s="3"/>
      <c r="D359" s="1"/>
      <c r="E359" s="1"/>
      <c r="F359" s="1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2:23" x14ac:dyDescent="0.25">
      <c r="B360" s="3"/>
      <c r="D360" s="1"/>
      <c r="E360" s="1"/>
      <c r="F360" s="1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</sheetData>
  <mergeCells count="2">
    <mergeCell ref="B1:W1"/>
    <mergeCell ref="B2:W2"/>
  </mergeCells>
  <printOptions horizontalCentered="1"/>
  <pageMargins left="0.05" right="0.05" top="0.59055118110236204" bottom="0.59055118110236204" header="0.31496062992126" footer="0.31496062992126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88C60F-529D-420E-A16B-24B9F886BAAD}"/>
</file>

<file path=customXml/itemProps2.xml><?xml version="1.0" encoding="utf-8"?>
<ds:datastoreItem xmlns:ds="http://schemas.openxmlformats.org/officeDocument/2006/customXml" ds:itemID="{D49772E1-4D62-4E73-9973-E8B68155E0B0}"/>
</file>

<file path=customXml/itemProps3.xml><?xml version="1.0" encoding="utf-8"?>
<ds:datastoreItem xmlns:ds="http://schemas.openxmlformats.org/officeDocument/2006/customXml" ds:itemID="{9C25FF18-2DF6-4837-8136-6BB1039223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Capital</vt:lpstr>
      <vt:lpstr>Capital!Print_Area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2026-07-30T09:09:25Z</dcterms:created>
  <dcterms:modified xsi:type="dcterms:W3CDTF">2026-07-30T09:10:14Z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